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X2" i="1" l="1"/>
  <c r="B3" i="1" s="1"/>
  <c r="W2" i="1" l="1"/>
  <c r="K67" i="1" l="1"/>
  <c r="J67" i="1"/>
  <c r="I67" i="1"/>
  <c r="H67" i="1"/>
  <c r="G67" i="1"/>
  <c r="F67" i="1"/>
  <c r="C67" i="1"/>
  <c r="D67" i="1"/>
  <c r="E67" i="1"/>
  <c r="K65" i="1" l="1"/>
  <c r="K66" i="1"/>
  <c r="K68" i="1"/>
  <c r="K69" i="1"/>
  <c r="K70" i="1"/>
  <c r="K71" i="1"/>
  <c r="K72" i="1"/>
  <c r="K73" i="1"/>
  <c r="K74" i="1"/>
  <c r="K75" i="1"/>
  <c r="J65" i="1"/>
  <c r="J66" i="1"/>
  <c r="J68" i="1"/>
  <c r="J69" i="1"/>
  <c r="J70" i="1"/>
  <c r="J71" i="1"/>
  <c r="J72" i="1"/>
  <c r="J73" i="1"/>
  <c r="J74" i="1"/>
  <c r="J75" i="1"/>
  <c r="K64" i="1"/>
  <c r="J64" i="1"/>
  <c r="J115" i="1" l="1"/>
  <c r="Z2" i="1"/>
  <c r="J121" i="1" l="1"/>
  <c r="J114" i="1"/>
  <c r="J118" i="1"/>
  <c r="J119" i="1" s="1"/>
  <c r="J116" i="1"/>
  <c r="J117" i="1" s="1"/>
  <c r="J120" i="1"/>
  <c r="E3" i="1"/>
  <c r="J125" i="1" l="1"/>
  <c r="J124" i="1"/>
  <c r="K123" i="1"/>
  <c r="K125" i="1"/>
  <c r="I125" i="1"/>
  <c r="K124" i="1"/>
  <c r="I124" i="1"/>
  <c r="I64" i="1"/>
  <c r="I65" i="1"/>
  <c r="I66" i="1"/>
  <c r="I68" i="1"/>
  <c r="I69" i="1"/>
  <c r="I70" i="1"/>
  <c r="I71" i="1"/>
  <c r="I72" i="1"/>
  <c r="I73" i="1"/>
  <c r="I74" i="1"/>
  <c r="I75" i="1"/>
  <c r="H64" i="1"/>
  <c r="H65" i="1"/>
  <c r="H66" i="1"/>
  <c r="H68" i="1"/>
  <c r="H69" i="1"/>
  <c r="H70" i="1"/>
  <c r="H71" i="1"/>
  <c r="H72" i="1"/>
  <c r="H73" i="1"/>
  <c r="H74" i="1"/>
  <c r="H75" i="1"/>
  <c r="G64" i="1"/>
  <c r="G65" i="1"/>
  <c r="G66" i="1"/>
  <c r="G68" i="1"/>
  <c r="G69" i="1"/>
  <c r="G70" i="1"/>
  <c r="G71" i="1"/>
  <c r="G72" i="1"/>
  <c r="G73" i="1"/>
  <c r="G74" i="1"/>
  <c r="G75" i="1"/>
  <c r="F64" i="1"/>
  <c r="F65" i="1"/>
  <c r="F66" i="1"/>
  <c r="F68" i="1"/>
  <c r="F69" i="1"/>
  <c r="F70" i="1"/>
  <c r="F71" i="1"/>
  <c r="F72" i="1"/>
  <c r="F73" i="1"/>
  <c r="F74" i="1"/>
  <c r="F75" i="1"/>
  <c r="E64" i="1"/>
  <c r="E65" i="1"/>
  <c r="E66" i="1"/>
  <c r="E68" i="1"/>
  <c r="E69" i="1"/>
  <c r="E70" i="1"/>
  <c r="E71" i="1"/>
  <c r="E72" i="1"/>
  <c r="E73" i="1"/>
  <c r="E74" i="1"/>
  <c r="E75" i="1"/>
  <c r="D64" i="1"/>
  <c r="D65" i="1"/>
  <c r="D66" i="1"/>
  <c r="D68" i="1"/>
  <c r="D69" i="1"/>
  <c r="D70" i="1"/>
  <c r="D71" i="1"/>
  <c r="D72" i="1"/>
  <c r="D73" i="1"/>
  <c r="D74" i="1"/>
  <c r="D75" i="1"/>
  <c r="C64" i="1"/>
  <c r="C65" i="1"/>
  <c r="C66" i="1"/>
  <c r="C68" i="1"/>
  <c r="C69" i="1"/>
  <c r="C70" i="1"/>
  <c r="C71" i="1"/>
  <c r="C72" i="1"/>
  <c r="C73" i="1"/>
  <c r="C74" i="1"/>
  <c r="C75" i="1"/>
  <c r="B64" i="1"/>
  <c r="B65" i="1"/>
  <c r="B66" i="1"/>
  <c r="B67" i="1"/>
  <c r="B68" i="1"/>
  <c r="B69" i="1"/>
  <c r="B70" i="1"/>
  <c r="B71" i="1"/>
  <c r="B72" i="1"/>
  <c r="B73" i="1"/>
  <c r="B74" i="1"/>
  <c r="B7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G122" i="1"/>
  <c r="F123" i="1"/>
  <c r="H123" i="1" l="1"/>
  <c r="B123" i="1"/>
  <c r="C122" i="1"/>
  <c r="D123" i="1"/>
  <c r="E122" i="1"/>
  <c r="E123" i="1"/>
  <c r="B122" i="1"/>
  <c r="F122" i="1"/>
  <c r="K122" i="1"/>
  <c r="J123" i="1"/>
  <c r="J122" i="1"/>
  <c r="C123" i="1"/>
  <c r="G123" i="1"/>
  <c r="D122" i="1"/>
  <c r="H122" i="1"/>
  <c r="I122" i="1"/>
  <c r="I123" i="1"/>
  <c r="B115" i="1"/>
  <c r="B118" i="1" s="1"/>
  <c r="D115" i="1"/>
  <c r="D121" i="1" s="1"/>
  <c r="C115" i="1"/>
  <c r="C121" i="1" s="1"/>
  <c r="E115" i="1"/>
  <c r="E116" i="1" s="1"/>
  <c r="F115" i="1"/>
  <c r="F120" i="1" s="1"/>
  <c r="G115" i="1"/>
  <c r="G120" i="1" s="1"/>
  <c r="I115" i="1"/>
  <c r="I114" i="1" s="1"/>
  <c r="H115" i="1"/>
  <c r="H120" i="1" s="1"/>
  <c r="K115" i="1"/>
  <c r="F118" i="1" l="1"/>
  <c r="F114" i="1"/>
  <c r="F121" i="1"/>
  <c r="B120" i="1"/>
  <c r="B114" i="1"/>
  <c r="B121" i="1"/>
  <c r="B116" i="1"/>
  <c r="B117" i="1" s="1"/>
  <c r="D120" i="1"/>
  <c r="D118" i="1"/>
  <c r="K116" i="1"/>
  <c r="K117" i="1" s="1"/>
  <c r="K120" i="1"/>
  <c r="K121" i="1"/>
  <c r="K118" i="1"/>
  <c r="K119" i="1" s="1"/>
  <c r="K114" i="1"/>
  <c r="I118" i="1"/>
  <c r="I121" i="1"/>
  <c r="I116" i="1"/>
  <c r="I117" i="1" s="1"/>
  <c r="I120" i="1"/>
  <c r="H118" i="1"/>
  <c r="H119" i="1" s="1"/>
  <c r="H116" i="1"/>
  <c r="H117" i="1" s="1"/>
  <c r="H114" i="1"/>
  <c r="G114" i="1"/>
  <c r="G121" i="1"/>
  <c r="G118" i="1"/>
  <c r="G116" i="1"/>
  <c r="G117" i="1" s="1"/>
  <c r="F116" i="1"/>
  <c r="F117" i="1" s="1"/>
  <c r="E121" i="1"/>
  <c r="D114" i="1"/>
  <c r="C116" i="1"/>
  <c r="C117" i="1" s="1"/>
  <c r="C120" i="1"/>
  <c r="H121" i="1"/>
  <c r="E118" i="1"/>
  <c r="E120" i="1"/>
  <c r="C114" i="1"/>
  <c r="C118" i="1"/>
  <c r="D116" i="1"/>
  <c r="D117" i="1" s="1"/>
  <c r="B119" i="1"/>
  <c r="E114" i="1"/>
  <c r="E117" i="1"/>
  <c r="F119" i="1" l="1"/>
  <c r="D119" i="1"/>
  <c r="I119" i="1"/>
  <c r="G119" i="1"/>
  <c r="E119" i="1"/>
  <c r="C119" i="1"/>
</calcChain>
</file>

<file path=xl/sharedStrings.xml><?xml version="1.0" encoding="utf-8"?>
<sst xmlns="http://schemas.openxmlformats.org/spreadsheetml/2006/main" count="143" uniqueCount="129">
  <si>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</si>
  <si>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</si>
  <si>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</si>
  <si>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</si>
  <si>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</si>
  <si>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</si>
  <si>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</si>
  <si>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</si>
  <si>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</si>
  <si>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</si>
  <si>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</si>
  <si>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</si>
  <si>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</si>
  <si>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</si>
  <si>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</si>
  <si>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</si>
  <si>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</si>
  <si>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</si>
  <si>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</si>
  <si>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</si>
  <si>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</si>
  <si>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</si>
  <si>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</si>
  <si>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</si>
  <si>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</si>
  <si>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</si>
  <si>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</si>
  <si>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</si>
  <si>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</si>
  <si>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</si>
  <si>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</si>
  <si>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</si>
  <si>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</si>
  <si>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</si>
  <si>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</si>
  <si>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</si>
  <si>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</si>
  <si>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</si>
  <si>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</si>
  <si>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</si>
  <si>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</si>
  <si>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</si>
  <si>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</si>
  <si>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</si>
  <si>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</si>
  <si>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</si>
  <si>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</si>
  <si>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</si>
  <si>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</si>
  <si>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</si>
  <si>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</si>
  <si>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</si>
  <si>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</si>
  <si>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</si>
  <si>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</si>
  <si>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</si>
  <si>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</si>
  <si>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</si>
  <si>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</si>
  <si>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</si>
  <si>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</si>
  <si>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</si>
  <si>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</si>
  <si>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</si>
  <si>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</si>
  <si>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</si>
  <si>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</si>
  <si>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</si>
  <si>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</si>
  <si>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</si>
  <si>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</si>
  <si>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</si>
  <si>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</si>
  <si>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</si>
  <si>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</si>
  <si>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</si>
  <si>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</si>
  <si>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</si>
  <si>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</si>
  <si>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</si>
  <si>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</si>
  <si>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</si>
  <si>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</si>
  <si>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Apolipoprotein A-1</t>
  </si>
  <si>
    <t>Immunoturbidimetrisk metode</t>
  </si>
  <si>
    <t>x</t>
  </si>
  <si>
    <t xml:space="preserve"> Ingen, kun oppbevaring</t>
  </si>
  <si>
    <t>Vacuette (serum)</t>
  </si>
  <si>
    <t>24 timer</t>
  </si>
  <si>
    <t>48 timer</t>
  </si>
  <si>
    <t>72 timer</t>
  </si>
  <si>
    <t>120 timer</t>
  </si>
  <si>
    <t>Romtemperatur</t>
  </si>
  <si>
    <t>Apolipoprotein A-1 i romtemperatur (Cobas 8000, 2017)</t>
  </si>
  <si>
    <t>Serum</t>
  </si>
  <si>
    <t>TE</t>
  </si>
  <si>
    <t>Tid 9</t>
  </si>
  <si>
    <t>21.02.17 - 22.03.17</t>
  </si>
  <si>
    <t>cobas 8000, c702</t>
  </si>
  <si>
    <t>APOAT cobas reagenskit, katalognr 05950686190</t>
  </si>
  <si>
    <t>Betingelse 6</t>
  </si>
  <si>
    <t>Betingelse 7</t>
  </si>
  <si>
    <t>Betingelse 8</t>
  </si>
  <si>
    <t>2 timer</t>
  </si>
  <si>
    <r>
      <t>CV</t>
    </r>
    <r>
      <rPr>
        <b/>
        <sz val="8"/>
        <color rgb="FF444444"/>
        <rFont val="Arial"/>
        <family val="2"/>
      </rPr>
      <t>i</t>
    </r>
  </si>
  <si>
    <t>Betingelse 9</t>
  </si>
  <si>
    <t>Betingelse 10</t>
  </si>
  <si>
    <t>40 min</t>
  </si>
  <si>
    <t>0 timer</t>
  </si>
  <si>
    <t>6 timer</t>
  </si>
  <si>
    <t>12 timer</t>
  </si>
  <si>
    <t>36 timer</t>
  </si>
  <si>
    <t>96 timer</t>
  </si>
  <si>
    <t>168 timer</t>
  </si>
  <si>
    <t>80 min</t>
  </si>
  <si>
    <t>K: 1,1–2,3 g/L</t>
  </si>
  <si>
    <t>M: 1,0–2,0 g/L</t>
  </si>
  <si>
    <t xml:space="preserve">Analytten er holdbar i romteperatur på gel i fem døgn. Fem til syv døgn kan godtas i spesielle tilfeller, men over syv døgn kan ikke godtas. </t>
  </si>
  <si>
    <t>RHS, 07.09.2017</t>
  </si>
  <si>
    <t xml:space="preserve">Ragnhild Heier Skauby: rskauby@ous-hf.no, Camilla K. Uren: camure@ous-hf.no  </t>
  </si>
  <si>
    <t>Referansegrenser:</t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</si>
  <si>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</si>
  <si>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</si>
  <si>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</si>
  <si>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>Impresisjon</t>
  </si>
  <si>
    <t>Revidert konklusjon:</t>
  </si>
  <si>
    <t>Biaskrav opprinnelig satt til 1/3*CVi. Jmfr Anders Åsberg, er Biaskrav: 1/4*Total biologisk variasjon (Gowan's kriterium) også akseptabelt.</t>
  </si>
  <si>
    <t>RHS, 17.10.2017</t>
  </si>
  <si>
    <r>
      <t xml:space="preserve">Ved å benytte dette kravet, endres konklusjonen til: </t>
    </r>
    <r>
      <rPr>
        <b/>
        <sz val="10"/>
        <rFont val="Arial"/>
        <family val="2"/>
      </rPr>
      <t xml:space="preserve">Analytten er holdbar i romteperatur på gel i 7 døgn.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</si>
</sst>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Calibri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Border="1"/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2" borderId="2" xfId="0" applyFill="1" applyBorder="1" applyAlignment="1" applyProtection="1">
      <protection locked="0"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3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/>
    <xf numFmtId="2" fontId="0" fillId="3" borderId="3" xfId="0" applyNumberFormat="1" applyFill="1" applyBorder="1" applyAlignment="1" applyProtection="1"/>
    <xf numFmtId="2" fontId="0" fillId="3" borderId="7" xfId="0" applyNumberFormat="1" applyFill="1" applyBorder="1" applyAlignment="1" applyProtection="1"/>
    <xf numFmtId="2" fontId="2" fillId="3" borderId="8" xfId="0" applyNumberFormat="1" applyFont="1" applyFill="1" applyBorder="1" applyProtection="1"/>
    <xf numFmtId="2" fontId="2" fillId="3" borderId="9" xfId="0" applyNumberFormat="1" applyFont="1" applyFill="1" applyBorder="1" applyProtection="1"/>
    <xf numFmtId="2" fontId="0" fillId="3" borderId="7" xfId="0" applyNumberFormat="1" applyFill="1" applyBorder="1" applyProtection="1"/>
    <xf numFmtId="2" fontId="0" fillId="3" borderId="10" xfId="0" applyNumberFormat="1" applyFill="1" applyBorder="1" applyProtection="1"/>
    <xf numFmtId="2" fontId="0" fillId="3" borderId="6" xfId="0" applyNumberFormat="1" applyFill="1" applyBorder="1" applyProtection="1"/>
    <xf numFmtId="2" fontId="2" fillId="3" borderId="11" xfId="0" applyNumberFormat="1" applyFont="1" applyFill="1" applyBorder="1" applyProtection="1"/>
    <xf numFmtId="2" fontId="0" fillId="3" borderId="3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13" xfId="0" applyFont="1" applyFill="1" applyBorder="1"/>
    <xf numFmtId="0" fontId="17" fillId="5" borderId="13" xfId="0" applyFont="1" applyFill="1" applyBorder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4" borderId="0" xfId="0" applyFont="1" applyFill="1" applyBorder="1"/>
    <xf numFmtId="0" fontId="21" fillId="5" borderId="13" xfId="0" applyFont="1" applyFill="1" applyBorder="1" applyAlignment="1">
      <alignment horizontal="center"/>
    </xf>
    <xf numFmtId="0" fontId="21" fillId="6" borderId="13" xfId="0" applyFont="1" applyFill="1" applyBorder="1"/>
    <xf numFmtId="0" fontId="21" fillId="6" borderId="14" xfId="0" applyFont="1" applyFill="1" applyBorder="1" applyAlignment="1"/>
    <xf numFmtId="0" fontId="21" fillId="6" borderId="16" xfId="0" applyFont="1" applyFill="1" applyBorder="1" applyAlignment="1"/>
    <xf numFmtId="0" fontId="21" fillId="6" borderId="14" xfId="0" applyFont="1" applyFill="1" applyBorder="1"/>
    <xf numFmtId="0" fontId="21" fillId="6" borderId="15" xfId="0" applyFont="1" applyFill="1" applyBorder="1"/>
    <xf numFmtId="0" fontId="21" fillId="6" borderId="16" xfId="0" applyFont="1" applyFill="1" applyBorder="1"/>
    <xf numFmtId="0" fontId="22" fillId="6" borderId="13" xfId="0" applyFont="1" applyFill="1" applyBorder="1"/>
    <xf numFmtId="0" fontId="21" fillId="6" borderId="18" xfId="0" applyFont="1" applyFill="1" applyBorder="1"/>
    <xf numFmtId="0" fontId="21" fillId="6" borderId="19" xfId="0" applyFont="1" applyFill="1" applyBorder="1"/>
    <xf numFmtId="0" fontId="21" fillId="6" borderId="12" xfId="0" applyFont="1" applyFill="1" applyBorder="1"/>
    <xf numFmtId="0" fontId="21" fillId="6" borderId="23" xfId="0" applyFont="1" applyFill="1" applyBorder="1"/>
    <xf numFmtId="0" fontId="21" fillId="6" borderId="26" xfId="0" applyFont="1" applyFill="1" applyBorder="1"/>
    <xf numFmtId="0" fontId="15" fillId="5" borderId="32" xfId="0" applyFont="1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0" xfId="0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23" fillId="4" borderId="0" xfId="0" applyFont="1" applyFill="1"/>
    <xf numFmtId="0" fontId="8" fillId="5" borderId="14" xfId="0" applyFont="1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12" fillId="2" borderId="13" xfId="0" applyFont="1" applyFill="1" applyBorder="1"/>
    <xf numFmtId="0" fontId="25" fillId="0" borderId="0" xfId="0" applyFont="1"/>
    <xf numFmtId="0" fontId="12" fillId="2" borderId="18" xfId="0" applyFont="1" applyFill="1" applyBorder="1"/>
    <xf numFmtId="0" fontId="12" fillId="7" borderId="20" xfId="0" applyFont="1" applyFill="1" applyBorder="1"/>
    <xf numFmtId="0" fontId="12" fillId="7" borderId="21" xfId="0" applyFont="1" applyFill="1" applyBorder="1"/>
    <xf numFmtId="0" fontId="12" fillId="2" borderId="22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0" fontId="12" fillId="7" borderId="26" xfId="0" applyFont="1" applyFill="1" applyBorder="1"/>
    <xf numFmtId="0" fontId="2" fillId="3" borderId="1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6" fillId="0" borderId="13" xfId="0" applyFont="1" applyBorder="1" applyAlignment="1">
      <alignment wrapText="1"/>
    </xf>
    <xf numFmtId="0" fontId="2" fillId="0" borderId="13" xfId="0" applyFont="1" applyBorder="1" applyProtection="1">
      <protection hidden="1"/>
    </xf>
    <xf numFmtId="164" fontId="2" fillId="0" borderId="13" xfId="0" applyNumberFormat="1" applyFont="1" applyBorder="1" applyProtection="1">
      <protection hidden="1"/>
    </xf>
    <xf numFmtId="0" fontId="2" fillId="3" borderId="0" xfId="0" applyFont="1" applyFill="1" applyBorder="1" applyAlignment="1" applyProtection="1">
      <alignment horizontal="right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42" xfId="0" applyFill="1" applyBorder="1" applyAlignment="1" applyProtection="1">
      <protection locked="0"/>
    </xf>
    <xf numFmtId="0" fontId="0" fillId="2" borderId="40" xfId="0" applyFill="1" applyBorder="1" applyAlignment="1" applyProtection="1">
      <protection locked="0"/>
    </xf>
    <xf numFmtId="0" fontId="0" fillId="2" borderId="43" xfId="0" applyFill="1" applyBorder="1" applyAlignment="1" applyProtection="1">
      <protection locked="0"/>
    </xf>
    <xf numFmtId="2" fontId="11" fillId="5" borderId="13" xfId="0" applyNumberFormat="1" applyFont="1" applyFill="1" applyBorder="1" applyAlignment="1" applyProtection="1">
      <alignment horizontal="center"/>
      <protection locked="0"/>
    </xf>
    <xf numFmtId="164" fontId="10" fillId="5" borderId="13" xfId="0" applyNumberFormat="1" applyFont="1" applyFill="1" applyBorder="1" applyAlignment="1" applyProtection="1">
      <alignment horizontal="right"/>
      <protection locked="0"/>
    </xf>
    <xf numFmtId="0" fontId="0" fillId="5" borderId="13" xfId="0" applyFill="1" applyBorder="1" applyProtection="1">
      <protection locked="0"/>
    </xf>
    <xf numFmtId="164" fontId="9" fillId="5" borderId="13" xfId="0" applyNumberFormat="1" applyFont="1" applyFill="1" applyBorder="1" applyAlignment="1" applyProtection="1">
      <alignment horizontal="right"/>
      <protection locked="0"/>
    </xf>
    <xf numFmtId="164" fontId="10" fillId="0" borderId="13" xfId="0" applyNumberFormat="1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164" fontId="9" fillId="0" borderId="13" xfId="0" applyNumberFormat="1" applyFont="1" applyBorder="1" applyAlignment="1" applyProtection="1">
      <alignment horizontal="right"/>
      <protection locked="0"/>
    </xf>
    <xf numFmtId="164" fontId="4" fillId="0" borderId="13" xfId="0" applyNumberFormat="1" applyFont="1" applyBorder="1" applyAlignment="1" applyProtection="1">
      <alignment horizontal="right"/>
      <protection locked="0"/>
    </xf>
    <xf numFmtId="164" fontId="8" fillId="0" borderId="13" xfId="0" applyNumberFormat="1" applyFont="1" applyBorder="1" applyAlignment="1" applyProtection="1">
      <alignment horizontal="right"/>
      <protection locked="0"/>
    </xf>
    <xf numFmtId="0" fontId="0" fillId="0" borderId="13" xfId="0" applyFill="1" applyBorder="1" applyProtection="1">
      <protection locked="0"/>
    </xf>
    <xf numFmtId="0" fontId="4" fillId="2" borderId="44" xfId="0" applyFont="1" applyFill="1" applyBorder="1" applyAlignment="1" applyProtection="1">
      <protection locked="0"/>
    </xf>
    <xf numFmtId="0" fontId="4" fillId="2" borderId="45" xfId="0" applyFont="1" applyFill="1" applyBorder="1" applyAlignment="1" applyProtection="1">
      <protection locked="0"/>
    </xf>
    <xf numFmtId="2" fontId="11" fillId="5" borderId="13" xfId="0" applyNumberFormat="1" applyFont="1" applyFill="1" applyBorder="1" applyAlignment="1" applyProtection="1">
      <protection locked="0"/>
    </xf>
    <xf numFmtId="2" fontId="0" fillId="5" borderId="13" xfId="0" applyNumberFormat="1" applyFill="1" applyBorder="1" applyAlignment="1"/>
    <xf numFmtId="0" fontId="23" fillId="5" borderId="46" xfId="0" applyFont="1" applyFill="1" applyBorder="1"/>
    <xf numFmtId="0" fontId="0" fillId="5" borderId="10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6" xfId="0" applyFill="1" applyBorder="1"/>
    <xf numFmtId="0" fontId="8" fillId="5" borderId="1" xfId="0" applyFont="1" applyFill="1" applyBorder="1"/>
    <xf numFmtId="0" fontId="0" fillId="5" borderId="4" xfId="0" applyFill="1" applyBorder="1"/>
    <xf numFmtId="0" fontId="0" fillId="5" borderId="3" xfId="0" applyFill="1" applyBorder="1"/>
    <xf numFmtId="0" fontId="0" fillId="5" borderId="7" xfId="0" applyFill="1" applyBorder="1"/>
    <xf numFmtId="0" fontId="8" fillId="0" borderId="0" xfId="0" applyFont="1" applyBorder="1" applyProtection="1">
      <protection hidden="1"/>
    </xf>
    <xf numFmtId="0" fontId="2" fillId="5" borderId="1" xfId="0" applyFont="1" applyFill="1" applyBorder="1"/>
    <xf numFmtId="0" fontId="8" fillId="5" borderId="3" xfId="0" applyFont="1" applyFill="1" applyBorder="1"/>
    <xf numFmtId="0" fontId="24" fillId="4" borderId="0" xfId="0" applyFont="1" applyFill="1" applyAlignment="1">
      <alignment horizontal="center"/>
    </xf>
    <xf numFmtId="0" fontId="8" fillId="5" borderId="14" xfId="0" applyFont="1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8" fillId="5" borderId="27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332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0.00</c:formatCode>
                <c:ptCount val="10"/>
                <c:pt idx="0">
                  <c:v>2.16</c:v>
                </c:pt>
                <c:pt idx="1">
                  <c:v>2.1800000000000002</c:v>
                </c:pt>
                <c:pt idx="2">
                  <c:v>2.1800000000000002</c:v>
                </c:pt>
                <c:pt idx="3">
                  <c:v>2.1800000000000002</c:v>
                </c:pt>
                <c:pt idx="4">
                  <c:v>2.19</c:v>
                </c:pt>
                <c:pt idx="5">
                  <c:v>2.1800000000000002</c:v>
                </c:pt>
                <c:pt idx="6">
                  <c:v>2.21</c:v>
                </c:pt>
                <c:pt idx="7">
                  <c:v>2.1800000000000002</c:v>
                </c:pt>
                <c:pt idx="8">
                  <c:v>2.19</c:v>
                </c:pt>
                <c:pt idx="9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CE-46EA-879D-25E5991FB79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0.00</c:formatCode>
                <c:ptCount val="10"/>
                <c:pt idx="0">
                  <c:v>1.42</c:v>
                </c:pt>
                <c:pt idx="1">
                  <c:v>1.43</c:v>
                </c:pt>
                <c:pt idx="2">
                  <c:v>1.44</c:v>
                </c:pt>
                <c:pt idx="3">
                  <c:v>1.43</c:v>
                </c:pt>
                <c:pt idx="4">
                  <c:v>1.43</c:v>
                </c:pt>
                <c:pt idx="5">
                  <c:v>1.42</c:v>
                </c:pt>
                <c:pt idx="6">
                  <c:v>1.39</c:v>
                </c:pt>
                <c:pt idx="7">
                  <c:v>1.4</c:v>
                </c:pt>
                <c:pt idx="8">
                  <c:v>1.36</c:v>
                </c:pt>
                <c:pt idx="9">
                  <c:v>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CE-46EA-879D-25E5991FB79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0.00</c:formatCode>
                <c:ptCount val="10"/>
                <c:pt idx="0">
                  <c:v>1.89</c:v>
                </c:pt>
                <c:pt idx="1">
                  <c:v>1.89</c:v>
                </c:pt>
                <c:pt idx="2">
                  <c:v>1.9</c:v>
                </c:pt>
                <c:pt idx="3">
                  <c:v>1.93</c:v>
                </c:pt>
                <c:pt idx="4">
                  <c:v>1.93</c:v>
                </c:pt>
                <c:pt idx="5">
                  <c:v>1.92</c:v>
                </c:pt>
                <c:pt idx="6">
                  <c:v>1.92</c:v>
                </c:pt>
                <c:pt idx="7">
                  <c:v>1.93</c:v>
                </c:pt>
                <c:pt idx="8">
                  <c:v>1.94</c:v>
                </c:pt>
                <c:pt idx="9">
                  <c:v>1.93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CE-46EA-879D-25E5991FB79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1.17</c:v>
                </c:pt>
                <c:pt idx="1">
                  <c:v>1.18</c:v>
                </c:pt>
                <c:pt idx="2">
                  <c:v>1.19</c:v>
                </c:pt>
                <c:pt idx="3">
                  <c:v>1.18</c:v>
                </c:pt>
                <c:pt idx="4">
                  <c:v>1.18</c:v>
                </c:pt>
                <c:pt idx="5">
                  <c:v>1.17</c:v>
                </c:pt>
                <c:pt idx="6">
                  <c:v>1.17</c:v>
                </c:pt>
                <c:pt idx="7">
                  <c:v>1.18</c:v>
                </c:pt>
                <c:pt idx="8">
                  <c:v>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CE-46EA-879D-25E5991FB79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0.00</c:formatCode>
                <c:ptCount val="10"/>
                <c:pt idx="0">
                  <c:v>1.79</c:v>
                </c:pt>
                <c:pt idx="1">
                  <c:v>1.77</c:v>
                </c:pt>
                <c:pt idx="2">
                  <c:v>1.78</c:v>
                </c:pt>
                <c:pt idx="3">
                  <c:v>1.78</c:v>
                </c:pt>
                <c:pt idx="4">
                  <c:v>1.76</c:v>
                </c:pt>
                <c:pt idx="5">
                  <c:v>1.76</c:v>
                </c:pt>
                <c:pt idx="6">
                  <c:v>1.77</c:v>
                </c:pt>
                <c:pt idx="7">
                  <c:v>1.78</c:v>
                </c:pt>
                <c:pt idx="8">
                  <c:v>1.76</c:v>
                </c:pt>
                <c:pt idx="9">
                  <c:v>1.78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CE-46EA-879D-25E5991FB797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0.00</c:formatCode>
                <c:ptCount val="10"/>
                <c:pt idx="0">
                  <c:v>1.56</c:v>
                </c:pt>
                <c:pt idx="1">
                  <c:v>1.54</c:v>
                </c:pt>
                <c:pt idx="2">
                  <c:v>1.52</c:v>
                </c:pt>
                <c:pt idx="3">
                  <c:v>1.5</c:v>
                </c:pt>
                <c:pt idx="4">
                  <c:v>1.52</c:v>
                </c:pt>
                <c:pt idx="5">
                  <c:v>1.5</c:v>
                </c:pt>
                <c:pt idx="6">
                  <c:v>1.51</c:v>
                </c:pt>
                <c:pt idx="7">
                  <c:v>1.51</c:v>
                </c:pt>
                <c:pt idx="8">
                  <c:v>1.53</c:v>
                </c:pt>
                <c:pt idx="9">
                  <c:v>1.59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CE-46EA-879D-25E5991FB797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0.00</c:formatCode>
                <c:ptCount val="10"/>
                <c:pt idx="0">
                  <c:v>1.97</c:v>
                </c:pt>
                <c:pt idx="1">
                  <c:v>1.97</c:v>
                </c:pt>
                <c:pt idx="2">
                  <c:v>2.0099999999999998</c:v>
                </c:pt>
                <c:pt idx="3">
                  <c:v>1.96</c:v>
                </c:pt>
                <c:pt idx="4">
                  <c:v>1.95</c:v>
                </c:pt>
                <c:pt idx="5">
                  <c:v>1.94</c:v>
                </c:pt>
                <c:pt idx="6">
                  <c:v>1.95</c:v>
                </c:pt>
                <c:pt idx="7">
                  <c:v>1.95</c:v>
                </c:pt>
                <c:pt idx="8">
                  <c:v>1.94</c:v>
                </c:pt>
                <c:pt idx="9">
                  <c:v>1.95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CE-46EA-879D-25E5991FB797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0.00</c:formatCode>
                <c:ptCount val="10"/>
                <c:pt idx="0">
                  <c:v>1.66</c:v>
                </c:pt>
                <c:pt idx="1">
                  <c:v>1.66</c:v>
                </c:pt>
                <c:pt idx="2">
                  <c:v>1.68</c:v>
                </c:pt>
                <c:pt idx="3">
                  <c:v>1.66</c:v>
                </c:pt>
                <c:pt idx="4">
                  <c:v>1.68</c:v>
                </c:pt>
                <c:pt idx="5">
                  <c:v>1.69</c:v>
                </c:pt>
                <c:pt idx="6">
                  <c:v>1.75</c:v>
                </c:pt>
                <c:pt idx="7">
                  <c:v>1.67</c:v>
                </c:pt>
                <c:pt idx="8">
                  <c:v>1.69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CE-46EA-879D-25E5991FB797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0.00</c:formatCode>
                <c:ptCount val="10"/>
                <c:pt idx="0">
                  <c:v>1.19</c:v>
                </c:pt>
                <c:pt idx="1">
                  <c:v>1.17</c:v>
                </c:pt>
                <c:pt idx="2">
                  <c:v>1.18</c:v>
                </c:pt>
                <c:pt idx="3">
                  <c:v>1.19</c:v>
                </c:pt>
                <c:pt idx="4">
                  <c:v>1.17</c:v>
                </c:pt>
                <c:pt idx="5">
                  <c:v>1.17</c:v>
                </c:pt>
                <c:pt idx="6">
                  <c:v>1.1599999999999999</c:v>
                </c:pt>
                <c:pt idx="7">
                  <c:v>1.17</c:v>
                </c:pt>
                <c:pt idx="8">
                  <c:v>1.17</c:v>
                </c:pt>
                <c:pt idx="9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2CE-46EA-879D-25E5991FB797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0.00</c:formatCode>
                <c:ptCount val="10"/>
                <c:pt idx="0">
                  <c:v>1.38</c:v>
                </c:pt>
                <c:pt idx="1">
                  <c:v>1.4</c:v>
                </c:pt>
                <c:pt idx="2">
                  <c:v>1.37</c:v>
                </c:pt>
                <c:pt idx="3">
                  <c:v>1.4</c:v>
                </c:pt>
                <c:pt idx="4">
                  <c:v>1.41</c:v>
                </c:pt>
                <c:pt idx="5">
                  <c:v>1.37</c:v>
                </c:pt>
                <c:pt idx="6">
                  <c:v>1.37</c:v>
                </c:pt>
                <c:pt idx="7">
                  <c:v>1.36</c:v>
                </c:pt>
                <c:pt idx="8">
                  <c:v>1.36</c:v>
                </c:pt>
                <c:pt idx="9">
                  <c:v>1.42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2CE-46EA-879D-25E5991FB797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0.00</c:formatCode>
                <c:ptCount val="10"/>
                <c:pt idx="0">
                  <c:v>1.02</c:v>
                </c:pt>
                <c:pt idx="1">
                  <c:v>1.01</c:v>
                </c:pt>
                <c:pt idx="2">
                  <c:v>1.02</c:v>
                </c:pt>
                <c:pt idx="3">
                  <c:v>1.01</c:v>
                </c:pt>
                <c:pt idx="4">
                  <c:v>1.02</c:v>
                </c:pt>
                <c:pt idx="5">
                  <c:v>1.04</c:v>
                </c:pt>
                <c:pt idx="6">
                  <c:v>1.02</c:v>
                </c:pt>
                <c:pt idx="7">
                  <c:v>1.03</c:v>
                </c:pt>
                <c:pt idx="8">
                  <c:v>1.01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2CE-46EA-879D-25E5991FB797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0.00</c:formatCode>
                <c:ptCount val="10"/>
                <c:pt idx="0">
                  <c:v>1.61</c:v>
                </c:pt>
                <c:pt idx="1">
                  <c:v>1.59</c:v>
                </c:pt>
                <c:pt idx="2">
                  <c:v>1.61</c:v>
                </c:pt>
                <c:pt idx="3">
                  <c:v>1.6</c:v>
                </c:pt>
                <c:pt idx="4">
                  <c:v>1.59</c:v>
                </c:pt>
                <c:pt idx="5">
                  <c:v>1.61</c:v>
                </c:pt>
                <c:pt idx="6">
                  <c:v>1.61</c:v>
                </c:pt>
                <c:pt idx="7">
                  <c:v>1.59</c:v>
                </c:pt>
                <c:pt idx="8">
                  <c:v>1.63</c:v>
                </c:pt>
                <c:pt idx="9">
                  <c:v>1.73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2CE-46EA-879D-25E5991FB797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2CE-46EA-879D-25E5991FB797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2CE-46EA-879D-25E5991FB797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2CE-46EA-879D-25E5991FB797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2CE-46EA-879D-25E5991FB797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2CE-46EA-879D-25E5991FB797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2CE-46EA-879D-25E5991FB797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2CE-46EA-879D-25E5991FB797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2CE-46EA-879D-25E5991FB797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2CE-46EA-879D-25E5991FB797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2CE-46EA-879D-25E5991FB797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2CE-46EA-879D-25E5991FB797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2CE-46EA-879D-25E5991FB797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2CE-46EA-879D-25E5991FB797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2CE-46EA-879D-25E5991FB797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2CE-46EA-879D-25E5991FB797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2CE-46EA-879D-25E5991FB797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2CE-46EA-879D-25E5991FB797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2CE-46EA-879D-25E5991FB797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2CE-46EA-879D-25E5991FB797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2CE-46EA-879D-25E5991FB797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2CE-46EA-879D-25E5991FB797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2CE-46EA-879D-25E5991FB797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2CE-46EA-879D-25E5991FB797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2CE-46EA-879D-25E5991FB797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2CE-46EA-879D-25E5991FB797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2CE-46EA-879D-25E5991FB797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2CE-46EA-879D-25E5991FB797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2CE-46EA-879D-25E5991FB797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2CE-46EA-879D-25E5991FB797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2CE-46EA-879D-25E5991FB797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2CE-46EA-879D-25E5991FB797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2CE-46EA-879D-25E5991FB797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2CE-46EA-879D-25E5991FB797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2CE-46EA-879D-25E5991FB797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2CE-46EA-879D-25E5991FB797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2CE-46EA-879D-25E5991FB797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2CE-46EA-879D-25E5991FB797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2CE-46EA-879D-25E5991FB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02816"/>
        <c:axId val="158409088"/>
      </c:scatterChart>
      <c:valAx>
        <c:axId val="15840281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8409088"/>
        <c:crosses val="autoZero"/>
        <c:crossBetween val="midCat"/>
      </c:valAx>
      <c:valAx>
        <c:axId val="158409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840281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100.92592592592592</c:v>
                </c:pt>
                <c:pt idx="2">
                  <c:v>100.92592592592592</c:v>
                </c:pt>
                <c:pt idx="3">
                  <c:v>100.92592592592592</c:v>
                </c:pt>
                <c:pt idx="4">
                  <c:v>101.38888888888889</c:v>
                </c:pt>
                <c:pt idx="5">
                  <c:v>100.92592592592592</c:v>
                </c:pt>
                <c:pt idx="6">
                  <c:v>102.31481481481481</c:v>
                </c:pt>
                <c:pt idx="7">
                  <c:v>100.92592592592592</c:v>
                </c:pt>
                <c:pt idx="8">
                  <c:v>101.38888888888889</c:v>
                </c:pt>
                <c:pt idx="9">
                  <c:v>106.48148148148147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67-4780-BA02-504FCE5E7EB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100.70422535211267</c:v>
                </c:pt>
                <c:pt idx="2">
                  <c:v>101.40845070422534</c:v>
                </c:pt>
                <c:pt idx="3">
                  <c:v>100.70422535211267</c:v>
                </c:pt>
                <c:pt idx="4">
                  <c:v>100.70422535211267</c:v>
                </c:pt>
                <c:pt idx="5">
                  <c:v>100</c:v>
                </c:pt>
                <c:pt idx="6">
                  <c:v>97.887323943661968</c:v>
                </c:pt>
                <c:pt idx="7">
                  <c:v>98.591549295774655</c:v>
                </c:pt>
                <c:pt idx="8">
                  <c:v>95.774647887323965</c:v>
                </c:pt>
                <c:pt idx="9">
                  <c:v>97.183098591549282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67-4780-BA02-504FCE5E7EB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100.52910052910053</c:v>
                </c:pt>
                <c:pt idx="3">
                  <c:v>102.11640211640211</c:v>
                </c:pt>
                <c:pt idx="4">
                  <c:v>102.11640211640211</c:v>
                </c:pt>
                <c:pt idx="5">
                  <c:v>101.58730158730158</c:v>
                </c:pt>
                <c:pt idx="6">
                  <c:v>101.58730158730158</c:v>
                </c:pt>
                <c:pt idx="7">
                  <c:v>102.11640211640211</c:v>
                </c:pt>
                <c:pt idx="8">
                  <c:v>102.64550264550265</c:v>
                </c:pt>
                <c:pt idx="9">
                  <c:v>102.11640211640211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67-4780-BA02-504FCE5E7EB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100.85470085470085</c:v>
                </c:pt>
                <c:pt idx="2">
                  <c:v>101.7094017094017</c:v>
                </c:pt>
                <c:pt idx="3">
                  <c:v>100.85470085470085</c:v>
                </c:pt>
                <c:pt idx="4">
                  <c:v>100.85470085470085</c:v>
                </c:pt>
                <c:pt idx="5">
                  <c:v>100</c:v>
                </c:pt>
                <c:pt idx="6">
                  <c:v>100</c:v>
                </c:pt>
                <c:pt idx="7">
                  <c:v>100.85470085470085</c:v>
                </c:pt>
                <c:pt idx="8">
                  <c:v>100.85470085470085</c:v>
                </c:pt>
                <c:pt idx="9">
                  <c:v>102.56410256410258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67-4780-BA02-504FCE5E7EB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98.882681564245814</c:v>
                </c:pt>
                <c:pt idx="2">
                  <c:v>99.441340782122893</c:v>
                </c:pt>
                <c:pt idx="3">
                  <c:v>99.441340782122893</c:v>
                </c:pt>
                <c:pt idx="4">
                  <c:v>98.324022346368707</c:v>
                </c:pt>
                <c:pt idx="5">
                  <c:v>98.324022346368707</c:v>
                </c:pt>
                <c:pt idx="6">
                  <c:v>98.882681564245814</c:v>
                </c:pt>
                <c:pt idx="7">
                  <c:v>99.441340782122893</c:v>
                </c:pt>
                <c:pt idx="8">
                  <c:v>98.324022346368707</c:v>
                </c:pt>
                <c:pt idx="9">
                  <c:v>99.441340782122893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67-4780-BA02-504FCE5E7EB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98.717948717948715</c:v>
                </c:pt>
                <c:pt idx="2">
                  <c:v>97.435897435897431</c:v>
                </c:pt>
                <c:pt idx="3">
                  <c:v>96.153846153846146</c:v>
                </c:pt>
                <c:pt idx="4">
                  <c:v>97.435897435897431</c:v>
                </c:pt>
                <c:pt idx="5">
                  <c:v>96.153846153846146</c:v>
                </c:pt>
                <c:pt idx="6">
                  <c:v>96.794871794871796</c:v>
                </c:pt>
                <c:pt idx="7">
                  <c:v>96.794871794871796</c:v>
                </c:pt>
                <c:pt idx="8">
                  <c:v>98.076923076923066</c:v>
                </c:pt>
                <c:pt idx="9">
                  <c:v>101.92307692307692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67-4780-BA02-504FCE5E7EB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102.03045685279186</c:v>
                </c:pt>
                <c:pt idx="3">
                  <c:v>99.492385786802032</c:v>
                </c:pt>
                <c:pt idx="4">
                  <c:v>98.984771573604064</c:v>
                </c:pt>
                <c:pt idx="5">
                  <c:v>98.477157360406082</c:v>
                </c:pt>
                <c:pt idx="6">
                  <c:v>98.984771573604064</c:v>
                </c:pt>
                <c:pt idx="7">
                  <c:v>98.984771573604064</c:v>
                </c:pt>
                <c:pt idx="8">
                  <c:v>98.477157360406082</c:v>
                </c:pt>
                <c:pt idx="9">
                  <c:v>98.984771573604064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67-4780-BA02-504FCE5E7EB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101.20481927710843</c:v>
                </c:pt>
                <c:pt idx="3">
                  <c:v>100</c:v>
                </c:pt>
                <c:pt idx="4">
                  <c:v>101.20481927710843</c:v>
                </c:pt>
                <c:pt idx="5">
                  <c:v>101.80722891566265</c:v>
                </c:pt>
                <c:pt idx="6">
                  <c:v>105.42168674698796</c:v>
                </c:pt>
                <c:pt idx="7">
                  <c:v>100.60240963855422</c:v>
                </c:pt>
                <c:pt idx="8">
                  <c:v>101.80722891566265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67-4780-BA02-504FCE5E7EB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98.319327731092429</c:v>
                </c:pt>
                <c:pt idx="2">
                  <c:v>99.159663865546221</c:v>
                </c:pt>
                <c:pt idx="3">
                  <c:v>100</c:v>
                </c:pt>
                <c:pt idx="4">
                  <c:v>98.319327731092429</c:v>
                </c:pt>
                <c:pt idx="5">
                  <c:v>98.319327731092429</c:v>
                </c:pt>
                <c:pt idx="6">
                  <c:v>97.47899159663865</c:v>
                </c:pt>
                <c:pt idx="7">
                  <c:v>98.319327731092429</c:v>
                </c:pt>
                <c:pt idx="8">
                  <c:v>98.319327731092429</c:v>
                </c:pt>
                <c:pt idx="9">
                  <c:v>100.84033613445378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967-4780-BA02-504FCE5E7EB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101.44927536231884</c:v>
                </c:pt>
                <c:pt idx="2">
                  <c:v>99.275362318840592</c:v>
                </c:pt>
                <c:pt idx="3">
                  <c:v>101.44927536231884</c:v>
                </c:pt>
                <c:pt idx="4">
                  <c:v>102.17391304347827</c:v>
                </c:pt>
                <c:pt idx="5">
                  <c:v>99.275362318840592</c:v>
                </c:pt>
                <c:pt idx="6">
                  <c:v>99.275362318840592</c:v>
                </c:pt>
                <c:pt idx="7">
                  <c:v>98.550724637681171</c:v>
                </c:pt>
                <c:pt idx="8">
                  <c:v>98.550724637681171</c:v>
                </c:pt>
                <c:pt idx="9">
                  <c:v>102.89855072463769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967-4780-BA02-504FCE5E7EB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99.019607843137265</c:v>
                </c:pt>
                <c:pt idx="2">
                  <c:v>100</c:v>
                </c:pt>
                <c:pt idx="3">
                  <c:v>99.019607843137265</c:v>
                </c:pt>
                <c:pt idx="4">
                  <c:v>100</c:v>
                </c:pt>
                <c:pt idx="5">
                  <c:v>101.96078431372548</c:v>
                </c:pt>
                <c:pt idx="6">
                  <c:v>100</c:v>
                </c:pt>
                <c:pt idx="7">
                  <c:v>100.98039215686273</c:v>
                </c:pt>
                <c:pt idx="8">
                  <c:v>99.019607843137265</c:v>
                </c:pt>
                <c:pt idx="9">
                  <c:v>98.039215686274503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967-4780-BA02-504FCE5E7EB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98.757763975155271</c:v>
                </c:pt>
                <c:pt idx="2">
                  <c:v>100</c:v>
                </c:pt>
                <c:pt idx="3">
                  <c:v>99.378881987577643</c:v>
                </c:pt>
                <c:pt idx="4">
                  <c:v>98.757763975155271</c:v>
                </c:pt>
                <c:pt idx="5">
                  <c:v>100</c:v>
                </c:pt>
                <c:pt idx="6">
                  <c:v>100</c:v>
                </c:pt>
                <c:pt idx="7">
                  <c:v>98.757763975155271</c:v>
                </c:pt>
                <c:pt idx="8">
                  <c:v>101.2422360248447</c:v>
                </c:pt>
                <c:pt idx="9">
                  <c:v>107.45341614906832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967-4780-BA02-504FCE5E7EB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967-4780-BA02-504FCE5E7EB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967-4780-BA02-504FCE5E7EB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967-4780-BA02-504FCE5E7EB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967-4780-BA02-504FCE5E7EB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967-4780-BA02-504FCE5E7EB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967-4780-BA02-504FCE5E7EB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967-4780-BA02-504FCE5E7EBA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967-4780-BA02-504FCE5E7EBA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967-4780-BA02-504FCE5E7EBA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967-4780-BA02-504FCE5E7EBA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967-4780-BA02-504FCE5E7EBA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967-4780-BA02-504FCE5E7EBA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967-4780-BA02-504FCE5E7EBA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967-4780-BA02-504FCE5E7EBA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967-4780-BA02-504FCE5E7EBA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967-4780-BA02-504FCE5E7EBA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967-4780-BA02-504FCE5E7EBA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967-4780-BA02-504FCE5E7EBA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967-4780-BA02-504FCE5E7EBA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967-4780-BA02-504FCE5E7EBA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967-4780-BA02-504FCE5E7EBA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967-4780-BA02-504FCE5E7EBA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967-4780-BA02-504FCE5E7EBA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967-4780-BA02-504FCE5E7EBA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967-4780-BA02-504FCE5E7EBA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967-4780-BA02-504FCE5E7EBA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967-4780-BA02-504FCE5E7EBA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967-4780-BA02-504FCE5E7EBA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967-4780-BA02-504FCE5E7EBA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967-4780-BA02-504FCE5E7EBA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967-4780-BA02-504FCE5E7EBA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967-4780-BA02-504FCE5E7EBA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967-4780-BA02-504FCE5E7EBA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967-4780-BA02-504FCE5E7EBA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967-4780-BA02-504FCE5E7EBA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967-4780-BA02-504FCE5E7EBA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967-4780-BA02-504FCE5E7EBA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967-4780-BA02-504FCE5E7EBA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0.54007267055302455</c:v>
                  </c:pt>
                  <c:pt idx="2">
                    <c:v>0.67998265146775749</c:v>
                  </c:pt>
                  <c:pt idx="3">
                    <c:v>0.78708922183053187</c:v>
                  </c:pt>
                  <c:pt idx="4">
                    <c:v>0.8357676762977585</c:v>
                  </c:pt>
                  <c:pt idx="5">
                    <c:v>0.89687135388607975</c:v>
                  </c:pt>
                  <c:pt idx="6">
                    <c:v>1.2209494619159262</c:v>
                  </c:pt>
                  <c:pt idx="7">
                    <c:v>0.78636246387761044</c:v>
                  </c:pt>
                  <c:pt idx="8">
                    <c:v>1.0426721110897488</c:v>
                  </c:pt>
                  <c:pt idx="9">
                    <c:v>1.7735954559841187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0.54007267055302455</c:v>
                  </c:pt>
                  <c:pt idx="2">
                    <c:v>0.67998265146775749</c:v>
                  </c:pt>
                  <c:pt idx="3">
                    <c:v>0.78708922183053187</c:v>
                  </c:pt>
                  <c:pt idx="4">
                    <c:v>0.8357676762977585</c:v>
                  </c:pt>
                  <c:pt idx="5">
                    <c:v>0.89687135388607975</c:v>
                  </c:pt>
                  <c:pt idx="6">
                    <c:v>1.2209494619159262</c:v>
                  </c:pt>
                  <c:pt idx="7">
                    <c:v>0.78636246387761044</c:v>
                  </c:pt>
                  <c:pt idx="8">
                    <c:v>1.0426721110897488</c:v>
                  </c:pt>
                  <c:pt idx="9">
                    <c:v>1.7735954559841187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99.802621443886494</c:v>
                </c:pt>
                <c:pt idx="2">
                  <c:v>100.26003495008008</c:v>
                </c:pt>
                <c:pt idx="3">
                  <c:v>99.961382680412214</c:v>
                </c:pt>
                <c:pt idx="4">
                  <c:v>100.02206104956743</c:v>
                </c:pt>
                <c:pt idx="5">
                  <c:v>99.73591305443081</c:v>
                </c:pt>
                <c:pt idx="6">
                  <c:v>99.885650495080611</c:v>
                </c:pt>
                <c:pt idx="7">
                  <c:v>99.57668170689567</c:v>
                </c:pt>
                <c:pt idx="8">
                  <c:v>99.540080684377713</c:v>
                </c:pt>
                <c:pt idx="9">
                  <c:v>101.62961752061578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967-4780-BA02-504FCE5E7EBA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96.276678230396953</c:v>
                </c:pt>
                <c:pt idx="1">
                  <c:v>96.276678230396953</c:v>
                </c:pt>
                <c:pt idx="2">
                  <c:v>96.276678230396953</c:v>
                </c:pt>
                <c:pt idx="3">
                  <c:v>96.276678230396953</c:v>
                </c:pt>
                <c:pt idx="4">
                  <c:v>96.276678230396953</c:v>
                </c:pt>
                <c:pt idx="5">
                  <c:v>96.276678230396953</c:v>
                </c:pt>
                <c:pt idx="6">
                  <c:v>96.276678230396953</c:v>
                </c:pt>
                <c:pt idx="7">
                  <c:v>96.276678230396953</c:v>
                </c:pt>
                <c:pt idx="8">
                  <c:v>96.276678230396953</c:v>
                </c:pt>
                <c:pt idx="9">
                  <c:v>96.276678230396953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967-4780-BA02-504FCE5E7EBA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103.72332176960305</c:v>
                </c:pt>
                <c:pt idx="1">
                  <c:v>103.72332176960305</c:v>
                </c:pt>
                <c:pt idx="2">
                  <c:v>103.72332176960305</c:v>
                </c:pt>
                <c:pt idx="3">
                  <c:v>103.72332176960305</c:v>
                </c:pt>
                <c:pt idx="4">
                  <c:v>103.72332176960305</c:v>
                </c:pt>
                <c:pt idx="5">
                  <c:v>103.72332176960305</c:v>
                </c:pt>
                <c:pt idx="6">
                  <c:v>103.72332176960305</c:v>
                </c:pt>
                <c:pt idx="7">
                  <c:v>103.72332176960305</c:v>
                </c:pt>
                <c:pt idx="8">
                  <c:v>103.72332176960305</c:v>
                </c:pt>
                <c:pt idx="9">
                  <c:v>103.72332176960305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967-4780-BA02-504FCE5E7EBA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92.388333333333335</c:v>
                </c:pt>
                <c:pt idx="1">
                  <c:v>92.388333333333335</c:v>
                </c:pt>
                <c:pt idx="2">
                  <c:v>92.388333333333335</c:v>
                </c:pt>
                <c:pt idx="3">
                  <c:v>92.388333333333335</c:v>
                </c:pt>
                <c:pt idx="4">
                  <c:v>92.388333333333335</c:v>
                </c:pt>
                <c:pt idx="5">
                  <c:v>92.388333333333335</c:v>
                </c:pt>
                <c:pt idx="6">
                  <c:v>92.388333333333335</c:v>
                </c:pt>
                <c:pt idx="7">
                  <c:v>92.388333333333335</c:v>
                </c:pt>
                <c:pt idx="8">
                  <c:v>92.388333333333335</c:v>
                </c:pt>
                <c:pt idx="9">
                  <c:v>92.388333333333335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967-4780-BA02-504FCE5E7EBA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107.61166666666666</c:v>
                </c:pt>
                <c:pt idx="1">
                  <c:v>107.61166666666666</c:v>
                </c:pt>
                <c:pt idx="2">
                  <c:v>107.61166666666666</c:v>
                </c:pt>
                <c:pt idx="3">
                  <c:v>107.61166666666666</c:v>
                </c:pt>
                <c:pt idx="4">
                  <c:v>107.61166666666666</c:v>
                </c:pt>
                <c:pt idx="5">
                  <c:v>107.61166666666666</c:v>
                </c:pt>
                <c:pt idx="6">
                  <c:v>107.61166666666666</c:v>
                </c:pt>
                <c:pt idx="7">
                  <c:v>107.61166666666666</c:v>
                </c:pt>
                <c:pt idx="8">
                  <c:v>107.61166666666666</c:v>
                </c:pt>
                <c:pt idx="9">
                  <c:v>107.61166666666666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967-4780-BA02-504FCE5E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53824"/>
        <c:axId val="158656000"/>
      </c:scatterChart>
      <c:valAx>
        <c:axId val="158653824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8656000"/>
        <c:crosses val="autoZero"/>
        <c:crossBetween val="midCat"/>
      </c:valAx>
      <c:valAx>
        <c:axId val="158656000"/>
        <c:scaling>
          <c:orientation val="minMax"/>
          <c:min val="7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865382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4</xdr:row>
      <xdr:rowOff>142874</xdr:rowOff>
    </xdr:from>
    <xdr:to>
      <xdr:col>19</xdr:col>
      <xdr:colOff>73820</xdr:colOff>
      <xdr:row>37</xdr:row>
      <xdr:rowOff>185737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183357</xdr:colOff>
      <xdr:row>51</xdr:row>
      <xdr:rowOff>71438</xdr:rowOff>
    </xdr:from>
    <xdr:to>
      <xdr:col>24</xdr:col>
      <xdr:colOff>142876</xdr:colOff>
      <xdr:row>98</xdr:row>
      <xdr:rowOff>107157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10" sqref="D10:I11"/>
    </sheetView>
  </sheetViews>
  <sheetFormatPr defaultColWidth="11.42578125" defaultRowHeight="12.75" x14ac:dyDescent="0.2"/>
  <cols>
    <col min="1" max="2" width="11.42578125" style="45"/>
    <col min="3" max="3" width="31.42578125" style="45" bestFit="1" customWidth="1"/>
    <col min="4" max="16384" width="11.42578125" style="45"/>
  </cols>
  <sheetData>
    <row r="3" spans="3:9" ht="57" customHeight="1" x14ac:dyDescent="0.6">
      <c r="C3" s="129" t="s">
        <v>45</v>
      </c>
      <c r="D3" s="129"/>
      <c r="E3" s="129"/>
      <c r="F3" s="129"/>
      <c r="G3" s="129"/>
      <c r="H3" s="129"/>
      <c r="I3" s="129"/>
    </row>
    <row r="5" spans="3:9" ht="34.5" x14ac:dyDescent="0.45">
      <c r="C5" s="46" t="s">
        <v>46</v>
      </c>
      <c r="D5" s="46" t="s">
        <v>53</v>
      </c>
    </row>
    <row r="8" spans="3:9" ht="25.5" customHeight="1" x14ac:dyDescent="0.3">
      <c r="C8" s="47" t="s">
        <v>47</v>
      </c>
      <c r="D8" s="77" t="s">
        <v>82</v>
      </c>
      <c r="E8" s="78"/>
      <c r="F8" s="78"/>
      <c r="G8" s="78"/>
      <c r="H8" s="78"/>
      <c r="I8" s="79"/>
    </row>
    <row r="9" spans="3:9" ht="26.25" customHeight="1" x14ac:dyDescent="0.3">
      <c r="C9" s="47" t="s">
        <v>48</v>
      </c>
      <c r="D9" s="130" t="s">
        <v>97</v>
      </c>
      <c r="E9" s="131"/>
      <c r="F9" s="131"/>
      <c r="G9" s="131"/>
      <c r="H9" s="131"/>
      <c r="I9" s="132"/>
    </row>
    <row r="10" spans="3:9" ht="20.25" x14ac:dyDescent="0.3">
      <c r="C10" s="47" t="s">
        <v>49</v>
      </c>
      <c r="D10" s="133" t="s">
        <v>119</v>
      </c>
      <c r="E10" s="134"/>
      <c r="F10" s="134"/>
      <c r="G10" s="134"/>
      <c r="H10" s="134"/>
      <c r="I10" s="135"/>
    </row>
    <row r="11" spans="3:9" x14ac:dyDescent="0.2">
      <c r="C11" s="48" t="s">
        <v>50</v>
      </c>
      <c r="D11" s="136"/>
      <c r="E11" s="137"/>
      <c r="F11" s="137"/>
      <c r="G11" s="137"/>
      <c r="H11" s="137"/>
      <c r="I11" s="138"/>
    </row>
    <row r="12" spans="3:9" ht="25.5" customHeight="1" x14ac:dyDescent="0.3">
      <c r="C12" s="47" t="s">
        <v>51</v>
      </c>
      <c r="D12" s="130" t="s">
        <v>83</v>
      </c>
      <c r="E12" s="131"/>
      <c r="F12" s="131"/>
      <c r="G12" s="131"/>
      <c r="H12" s="131"/>
      <c r="I12" s="132"/>
    </row>
    <row r="13" spans="3:9" ht="24.75" customHeight="1" x14ac:dyDescent="0.3">
      <c r="C13" s="47" t="s">
        <v>52</v>
      </c>
      <c r="D13" s="130" t="s">
        <v>94</v>
      </c>
      <c r="E13" s="131"/>
      <c r="F13" s="131"/>
      <c r="G13" s="131"/>
      <c r="H13" s="131"/>
      <c r="I13" s="132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8" sqref="A8"/>
    </sheetView>
  </sheetViews>
  <sheetFormatPr defaultColWidth="11.42578125" defaultRowHeight="12.75" x14ac:dyDescent="0.2"/>
  <cols>
    <col min="1" max="1" width="57.42578125" style="50" customWidth="1"/>
    <col min="2" max="2" width="20.28515625" style="50" customWidth="1"/>
    <col min="3" max="3" width="13" style="50" customWidth="1"/>
    <col min="4" max="4" width="13.28515625" style="50" customWidth="1"/>
    <col min="5" max="5" width="13.42578125" style="50" customWidth="1"/>
    <col min="6" max="6" width="13.5703125" style="50" customWidth="1"/>
    <col min="7" max="7" width="13.7109375" style="50" bestFit="1" customWidth="1"/>
    <col min="8" max="9" width="11.42578125" style="50"/>
    <col min="10" max="10" width="14.7109375" style="50" customWidth="1"/>
    <col min="11" max="11" width="15.28515625" style="50" customWidth="1"/>
    <col min="12" max="12" width="16.42578125" style="50" customWidth="1"/>
    <col min="13" max="16384" width="11.42578125" style="50"/>
  </cols>
  <sheetData>
    <row r="1" spans="1:7" ht="20.25" x14ac:dyDescent="0.3">
      <c r="A1" s="49" t="s">
        <v>43</v>
      </c>
      <c r="B1" s="49"/>
      <c r="C1" s="49"/>
      <c r="D1" s="49"/>
      <c r="E1" s="49"/>
      <c r="F1" s="49"/>
      <c r="G1" s="49"/>
    </row>
    <row r="2" spans="1:7" ht="20.25" x14ac:dyDescent="0.3">
      <c r="A2" s="51" t="s">
        <v>83</v>
      </c>
      <c r="B2" s="49"/>
      <c r="C2" s="49"/>
      <c r="D2" s="49"/>
      <c r="E2" s="49"/>
      <c r="F2" s="49"/>
      <c r="G2" s="49"/>
    </row>
    <row r="3" spans="1:7" ht="20.25" x14ac:dyDescent="0.3">
      <c r="A3" s="49" t="s">
        <v>54</v>
      </c>
      <c r="D3" s="49"/>
      <c r="E3" s="49"/>
      <c r="F3" s="49"/>
      <c r="G3" s="49"/>
    </row>
    <row r="4" spans="1:7" ht="15" x14ac:dyDescent="0.2">
      <c r="A4" s="52" t="s">
        <v>41</v>
      </c>
      <c r="B4" s="52"/>
      <c r="C4" s="52"/>
      <c r="D4" s="52"/>
      <c r="E4" s="52"/>
      <c r="F4" s="52"/>
      <c r="G4" s="52"/>
    </row>
    <row r="5" spans="1:7" ht="15" x14ac:dyDescent="0.2">
      <c r="A5" s="80" t="s">
        <v>98</v>
      </c>
      <c r="B5" s="53"/>
      <c r="C5" s="53"/>
      <c r="D5" s="53"/>
      <c r="E5" s="53"/>
      <c r="F5" s="53"/>
      <c r="G5" s="53"/>
    </row>
    <row r="6" spans="1:7" ht="15" x14ac:dyDescent="0.2">
      <c r="A6" s="52"/>
      <c r="B6" s="53"/>
      <c r="C6" s="53"/>
      <c r="D6" s="52"/>
      <c r="E6" s="52"/>
      <c r="F6" s="52"/>
      <c r="G6" s="52"/>
    </row>
    <row r="7" spans="1:7" ht="15" x14ac:dyDescent="0.2">
      <c r="A7" s="52" t="s">
        <v>42</v>
      </c>
      <c r="B7" s="53"/>
      <c r="C7" s="53"/>
      <c r="D7" s="53"/>
      <c r="E7" s="53"/>
      <c r="F7" s="53"/>
      <c r="G7" s="53"/>
    </row>
    <row r="8" spans="1:7" ht="15.75" x14ac:dyDescent="0.25">
      <c r="A8" s="81" t="s">
        <v>84</v>
      </c>
      <c r="B8" s="53"/>
      <c r="C8" s="53"/>
      <c r="D8" s="53"/>
      <c r="E8" s="53"/>
      <c r="F8" s="53"/>
      <c r="G8" s="53"/>
    </row>
    <row r="9" spans="1:7" ht="15" x14ac:dyDescent="0.2">
      <c r="A9" s="52"/>
      <c r="B9" s="53"/>
      <c r="C9" s="53"/>
      <c r="D9" s="53"/>
      <c r="E9" s="52"/>
      <c r="F9" s="52"/>
      <c r="G9" s="52"/>
    </row>
    <row r="10" spans="1:7" ht="15" x14ac:dyDescent="0.2">
      <c r="A10" s="52" t="s">
        <v>44</v>
      </c>
      <c r="B10" s="53"/>
      <c r="C10" s="53"/>
      <c r="D10" s="53"/>
      <c r="E10" s="53"/>
      <c r="F10" s="53"/>
      <c r="G10" s="53"/>
    </row>
    <row r="11" spans="1:7" ht="15.75" x14ac:dyDescent="0.25">
      <c r="A11" s="81" t="s">
        <v>99</v>
      </c>
      <c r="B11" s="53"/>
      <c r="C11" s="53"/>
      <c r="D11" s="53"/>
      <c r="E11" s="53"/>
      <c r="F11" s="53"/>
      <c r="G11" s="53"/>
    </row>
    <row r="12" spans="1:7" ht="15" x14ac:dyDescent="0.2">
      <c r="A12" s="52"/>
      <c r="B12" s="52"/>
      <c r="C12" s="52"/>
      <c r="D12" s="52"/>
      <c r="E12" s="52"/>
      <c r="F12" s="52"/>
      <c r="G12" s="52"/>
    </row>
    <row r="13" spans="1:7" ht="15" x14ac:dyDescent="0.2">
      <c r="A13" s="52" t="s">
        <v>35</v>
      </c>
      <c r="B13" s="52"/>
      <c r="C13" s="52"/>
      <c r="D13" s="52"/>
      <c r="E13" s="52"/>
      <c r="F13" s="52"/>
      <c r="G13" s="52"/>
    </row>
    <row r="14" spans="1:7" ht="15" x14ac:dyDescent="0.2">
      <c r="A14" s="54" t="s">
        <v>85</v>
      </c>
      <c r="B14" s="55" t="s">
        <v>32</v>
      </c>
      <c r="C14" s="55"/>
      <c r="D14" s="55"/>
      <c r="E14" s="52"/>
      <c r="F14" s="52"/>
      <c r="G14" s="52"/>
    </row>
    <row r="15" spans="1:7" ht="15" x14ac:dyDescent="0.2">
      <c r="A15" s="54"/>
      <c r="B15" s="55" t="s">
        <v>34</v>
      </c>
      <c r="C15" s="56"/>
      <c r="D15" s="57"/>
      <c r="E15" s="52"/>
      <c r="F15" s="52"/>
      <c r="G15" s="53"/>
    </row>
    <row r="16" spans="1:7" ht="15" x14ac:dyDescent="0.2">
      <c r="A16" s="54"/>
      <c r="B16" s="58" t="s">
        <v>33</v>
      </c>
      <c r="C16" s="59"/>
      <c r="D16" s="60"/>
      <c r="E16" s="52"/>
      <c r="F16" s="52"/>
      <c r="G16" s="52"/>
    </row>
    <row r="17" spans="1:12" ht="15" x14ac:dyDescent="0.2">
      <c r="A17" s="52"/>
      <c r="B17" s="52"/>
      <c r="C17" s="52"/>
      <c r="D17" s="52"/>
      <c r="E17" s="52"/>
      <c r="F17" s="52"/>
      <c r="G17" s="52"/>
    </row>
    <row r="18" spans="1:12" ht="15" x14ac:dyDescent="0.2">
      <c r="A18" s="52" t="s">
        <v>37</v>
      </c>
      <c r="B18" s="52"/>
      <c r="C18" s="52"/>
      <c r="D18" s="52"/>
      <c r="E18" s="52"/>
      <c r="F18" s="52"/>
      <c r="G18" s="52"/>
    </row>
    <row r="19" spans="1:12" ht="15" x14ac:dyDescent="0.2">
      <c r="A19" s="54"/>
      <c r="B19" s="55" t="s">
        <v>36</v>
      </c>
      <c r="C19" s="52"/>
      <c r="D19" s="52"/>
      <c r="E19" s="52"/>
      <c r="F19" s="52"/>
      <c r="G19" s="52"/>
    </row>
    <row r="20" spans="1:12" ht="15" x14ac:dyDescent="0.2">
      <c r="A20" s="54"/>
      <c r="B20" s="55" t="s">
        <v>39</v>
      </c>
      <c r="C20" s="52"/>
      <c r="D20" s="52"/>
      <c r="E20" s="52"/>
      <c r="F20" s="52"/>
      <c r="G20" s="52"/>
    </row>
    <row r="21" spans="1:12" ht="15" x14ac:dyDescent="0.2">
      <c r="A21" s="54"/>
      <c r="B21" s="55" t="s">
        <v>38</v>
      </c>
      <c r="C21" s="52"/>
      <c r="D21" s="52"/>
      <c r="E21" s="52"/>
      <c r="F21" s="52"/>
      <c r="G21" s="52"/>
    </row>
    <row r="22" spans="1:12" ht="15" x14ac:dyDescent="0.2">
      <c r="A22" s="54" t="s">
        <v>86</v>
      </c>
      <c r="B22" s="55" t="s">
        <v>40</v>
      </c>
      <c r="C22" s="52"/>
      <c r="D22" s="52"/>
      <c r="E22" s="52"/>
      <c r="F22" s="52"/>
      <c r="G22" s="52"/>
    </row>
    <row r="23" spans="1:12" ht="15" x14ac:dyDescent="0.2">
      <c r="A23" s="52"/>
      <c r="B23" s="52"/>
      <c r="C23" s="52"/>
      <c r="D23" s="52"/>
      <c r="E23" s="52"/>
      <c r="F23" s="52"/>
      <c r="G23" s="52"/>
    </row>
    <row r="24" spans="1:12" ht="15" x14ac:dyDescent="0.2">
      <c r="A24" s="52" t="s">
        <v>55</v>
      </c>
      <c r="B24" s="52"/>
      <c r="C24" s="52"/>
      <c r="D24" s="52"/>
      <c r="E24" s="52"/>
      <c r="F24" s="52"/>
      <c r="G24" s="52"/>
    </row>
    <row r="25" spans="1:12" ht="15.75" x14ac:dyDescent="0.25">
      <c r="A25" s="61" t="s">
        <v>56</v>
      </c>
      <c r="B25" s="55" t="s">
        <v>57</v>
      </c>
      <c r="C25" s="55" t="s">
        <v>58</v>
      </c>
      <c r="D25" s="55" t="s">
        <v>59</v>
      </c>
      <c r="E25" s="55" t="s">
        <v>60</v>
      </c>
      <c r="F25" s="55" t="s">
        <v>61</v>
      </c>
      <c r="G25" s="55" t="s">
        <v>62</v>
      </c>
      <c r="H25" s="55" t="s">
        <v>100</v>
      </c>
      <c r="I25" s="55" t="s">
        <v>101</v>
      </c>
      <c r="J25" s="55" t="s">
        <v>102</v>
      </c>
      <c r="K25" s="55" t="s">
        <v>105</v>
      </c>
      <c r="L25" s="55" t="s">
        <v>106</v>
      </c>
    </row>
    <row r="26" spans="1:12" ht="15" x14ac:dyDescent="0.2">
      <c r="A26" s="55" t="s">
        <v>63</v>
      </c>
      <c r="B26" s="80" t="s">
        <v>87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5.75" thickBot="1" x14ac:dyDescent="0.25">
      <c r="A27" s="55" t="s">
        <v>64</v>
      </c>
      <c r="B27" s="80" t="s">
        <v>107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5" x14ac:dyDescent="0.2">
      <c r="A28" s="55" t="s">
        <v>65</v>
      </c>
      <c r="B28" s="80" t="s">
        <v>103</v>
      </c>
      <c r="C28" s="113" t="s">
        <v>108</v>
      </c>
      <c r="D28" s="113" t="s">
        <v>109</v>
      </c>
      <c r="E28" s="113" t="s">
        <v>110</v>
      </c>
      <c r="F28" s="114" t="s">
        <v>88</v>
      </c>
      <c r="G28" s="114" t="s">
        <v>111</v>
      </c>
      <c r="H28" s="114" t="s">
        <v>89</v>
      </c>
      <c r="I28" s="114" t="s">
        <v>90</v>
      </c>
      <c r="J28" s="114" t="s">
        <v>112</v>
      </c>
      <c r="K28" s="114" t="s">
        <v>91</v>
      </c>
      <c r="L28" s="114" t="s">
        <v>113</v>
      </c>
    </row>
    <row r="29" spans="1:12" ht="15" x14ac:dyDescent="0.2">
      <c r="A29" s="55" t="s">
        <v>66</v>
      </c>
      <c r="B29" s="80" t="s">
        <v>114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15.75" x14ac:dyDescent="0.25">
      <c r="A30" s="55" t="s">
        <v>67</v>
      </c>
      <c r="B30" s="80" t="s">
        <v>92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5.75" thickBot="1" x14ac:dyDescent="0.25">
      <c r="A31" s="62" t="s">
        <v>68</v>
      </c>
      <c r="B31" s="82" t="s">
        <v>92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5" x14ac:dyDescent="0.2">
      <c r="A32" s="63" t="s">
        <v>69</v>
      </c>
      <c r="B32" s="83"/>
      <c r="C32" s="83"/>
      <c r="D32" s="83"/>
      <c r="E32" s="83"/>
      <c r="F32" s="83"/>
      <c r="G32" s="84"/>
      <c r="H32" s="84"/>
      <c r="I32" s="84"/>
      <c r="J32" s="84"/>
      <c r="K32" s="84"/>
      <c r="L32" s="84"/>
    </row>
    <row r="33" spans="1:12" ht="15" x14ac:dyDescent="0.2">
      <c r="A33" s="64" t="s">
        <v>70</v>
      </c>
      <c r="B33" s="80">
        <v>2000</v>
      </c>
      <c r="C33" s="80"/>
      <c r="D33" s="80"/>
      <c r="E33" s="80"/>
      <c r="F33" s="80"/>
      <c r="G33" s="85"/>
      <c r="H33" s="85"/>
      <c r="I33" s="85"/>
      <c r="J33" s="85"/>
      <c r="K33" s="85"/>
      <c r="L33" s="85"/>
    </row>
    <row r="34" spans="1:12" ht="15" x14ac:dyDescent="0.2">
      <c r="A34" s="64" t="s">
        <v>71</v>
      </c>
      <c r="B34" s="80">
        <v>20</v>
      </c>
      <c r="C34" s="80"/>
      <c r="D34" s="80"/>
      <c r="E34" s="80"/>
      <c r="F34" s="80"/>
      <c r="G34" s="85"/>
      <c r="H34" s="85"/>
      <c r="I34" s="85"/>
      <c r="J34" s="85"/>
      <c r="K34" s="85"/>
      <c r="L34" s="85"/>
    </row>
    <row r="35" spans="1:12" ht="15.75" thickBot="1" x14ac:dyDescent="0.25">
      <c r="A35" s="65" t="s">
        <v>72</v>
      </c>
      <c r="B35" s="86">
        <v>10</v>
      </c>
      <c r="C35" s="86"/>
      <c r="D35" s="86"/>
      <c r="E35" s="86"/>
      <c r="F35" s="86"/>
      <c r="G35" s="87"/>
      <c r="H35" s="87"/>
      <c r="I35" s="87"/>
      <c r="J35" s="87"/>
      <c r="K35" s="87"/>
      <c r="L35" s="87"/>
    </row>
    <row r="36" spans="1:12" ht="15" x14ac:dyDescent="0.2">
      <c r="A36" s="66" t="s">
        <v>73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18" x14ac:dyDescent="0.2">
      <c r="A37" s="55" t="s">
        <v>74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5" x14ac:dyDescent="0.2">
      <c r="A38" s="55" t="s">
        <v>31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" x14ac:dyDescent="0.2">
      <c r="A39" s="55" t="s">
        <v>75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" x14ac:dyDescent="0.2">
      <c r="A40" s="55" t="s">
        <v>76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5" x14ac:dyDescent="0.2">
      <c r="A41" s="55" t="s">
        <v>77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5" x14ac:dyDescent="0.2">
      <c r="A42" s="52"/>
      <c r="B42" s="52"/>
      <c r="C42" s="52"/>
      <c r="D42" s="52"/>
      <c r="E42" s="52"/>
      <c r="F42" s="52"/>
      <c r="G42" s="52"/>
    </row>
    <row r="43" spans="1:12" ht="15" x14ac:dyDescent="0.2">
      <c r="A43" s="139" t="s">
        <v>78</v>
      </c>
      <c r="B43" s="139"/>
      <c r="C43" s="139"/>
      <c r="D43" s="139"/>
      <c r="E43" s="139"/>
      <c r="F43" s="139"/>
      <c r="G43" s="139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9825"/>
  <sheetViews>
    <sheetView topLeftCell="C42" zoomScale="70" zoomScaleNormal="70" workbookViewId="0">
      <selection activeCell="X2" sqref="X2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/>
    <col min="20" max="20" width="9.140625" style="5" customWidth="1"/>
    <col min="21" max="22" width="11.42578125" style="44"/>
    <col min="23" max="23" width="12.7109375" style="44" bestFit="1" customWidth="1"/>
    <col min="24" max="24" width="14.42578125" style="44" bestFit="1" customWidth="1"/>
    <col min="25" max="46" width="11.42578125" style="44"/>
    <col min="47" max="139" width="11.42578125" style="5"/>
  </cols>
  <sheetData>
    <row r="1" spans="1:26" ht="23.25" x14ac:dyDescent="0.35">
      <c r="A1" s="9" t="s">
        <v>13</v>
      </c>
      <c r="B1" s="10"/>
      <c r="C1" s="145" t="s">
        <v>93</v>
      </c>
      <c r="D1" s="146"/>
      <c r="E1" s="146"/>
      <c r="F1" s="146"/>
      <c r="G1" s="146"/>
      <c r="H1" s="146"/>
      <c r="I1" s="146"/>
      <c r="J1" s="146"/>
      <c r="K1" s="146"/>
      <c r="L1" s="11"/>
      <c r="M1" s="10"/>
      <c r="N1" s="10"/>
      <c r="O1" s="10"/>
      <c r="P1" s="10"/>
      <c r="Q1" s="10"/>
      <c r="R1" s="10"/>
      <c r="S1" s="10"/>
      <c r="U1" s="94" t="s">
        <v>104</v>
      </c>
      <c r="V1" s="94" t="s">
        <v>121</v>
      </c>
      <c r="W1" s="95" t="s">
        <v>122</v>
      </c>
      <c r="X1" s="95" t="s">
        <v>123</v>
      </c>
      <c r="Y1" s="95" t="s">
        <v>124</v>
      </c>
      <c r="Z1" s="95" t="s">
        <v>95</v>
      </c>
    </row>
    <row r="2" spans="1:26" ht="23.25" x14ac:dyDescent="0.35">
      <c r="A2" s="12"/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0"/>
      <c r="N2" s="10"/>
      <c r="O2" s="10"/>
      <c r="P2" s="10"/>
      <c r="Q2" s="10"/>
      <c r="R2" s="10"/>
      <c r="S2" s="10"/>
      <c r="U2" s="95">
        <v>6.5</v>
      </c>
      <c r="V2" s="95">
        <v>13.4</v>
      </c>
      <c r="W2" s="96">
        <f>$U$2/3</f>
        <v>2.1666666666666665</v>
      </c>
      <c r="X2" s="96">
        <f>0.25*(SQRT((POWER(U2,2)+(POWER(V2,2)))))</f>
        <v>3.7233217696030518</v>
      </c>
      <c r="Y2" s="95">
        <v>3.3</v>
      </c>
      <c r="Z2" s="96">
        <f>(1.65*$Y$2)+$W$2</f>
        <v>7.6116666666666664</v>
      </c>
    </row>
    <row r="3" spans="1:26" x14ac:dyDescent="0.2">
      <c r="A3" s="13" t="s">
        <v>11</v>
      </c>
      <c r="B3" s="3">
        <f>X2</f>
        <v>3.7233217696030518</v>
      </c>
      <c r="C3" s="14" t="s">
        <v>25</v>
      </c>
      <c r="D3" s="13"/>
      <c r="E3" s="4">
        <f>Z2</f>
        <v>7.6116666666666664</v>
      </c>
      <c r="F3" s="14" t="s">
        <v>22</v>
      </c>
      <c r="G3" s="15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</row>
    <row r="4" spans="1:26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</row>
    <row r="5" spans="1:26" ht="13.5" thickBot="1" x14ac:dyDescent="0.25">
      <c r="A5" s="11"/>
      <c r="B5" s="97" t="s">
        <v>0</v>
      </c>
      <c r="C5" s="97" t="s">
        <v>1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27</v>
      </c>
      <c r="J5" s="97" t="s">
        <v>28</v>
      </c>
      <c r="K5" s="97" t="s">
        <v>96</v>
      </c>
      <c r="L5" s="11"/>
      <c r="M5" s="10"/>
      <c r="N5" s="10"/>
      <c r="O5" s="10"/>
      <c r="P5" s="10"/>
      <c r="Q5" s="10"/>
      <c r="R5" s="10"/>
      <c r="S5" s="10"/>
    </row>
    <row r="6" spans="1:26" x14ac:dyDescent="0.2">
      <c r="A6" s="91" t="s">
        <v>12</v>
      </c>
      <c r="B6" s="98">
        <v>0</v>
      </c>
      <c r="C6" s="99">
        <v>6</v>
      </c>
      <c r="D6" s="99">
        <v>12</v>
      </c>
      <c r="E6" s="99">
        <v>24</v>
      </c>
      <c r="F6" s="99">
        <v>36</v>
      </c>
      <c r="G6" s="99">
        <v>48</v>
      </c>
      <c r="H6" s="100">
        <v>72</v>
      </c>
      <c r="I6" s="99">
        <v>96</v>
      </c>
      <c r="J6" s="101">
        <v>120</v>
      </c>
      <c r="K6" s="102">
        <v>168</v>
      </c>
      <c r="L6" s="11"/>
      <c r="M6" s="11"/>
      <c r="N6" s="11"/>
      <c r="O6" s="11"/>
      <c r="P6" s="11"/>
      <c r="Q6" s="11"/>
      <c r="R6" s="11"/>
      <c r="S6" s="11"/>
      <c r="U6" s="126" t="s">
        <v>120</v>
      </c>
      <c r="V6" s="126"/>
      <c r="Y6" s="44" t="s">
        <v>115</v>
      </c>
    </row>
    <row r="7" spans="1:26" ht="13.5" thickBot="1" x14ac:dyDescent="0.25">
      <c r="A7" s="92" t="s">
        <v>20</v>
      </c>
      <c r="B7" s="147" t="s">
        <v>21</v>
      </c>
      <c r="C7" s="148"/>
      <c r="D7" s="148"/>
      <c r="E7" s="148"/>
      <c r="F7" s="148"/>
      <c r="G7" s="148"/>
      <c r="H7" s="148"/>
      <c r="I7" s="149"/>
      <c r="J7" s="149"/>
      <c r="K7" s="150"/>
      <c r="L7" s="11"/>
      <c r="M7" s="11"/>
      <c r="N7" s="11"/>
      <c r="O7" s="11"/>
      <c r="P7" s="11"/>
      <c r="Q7" s="11"/>
      <c r="R7" s="11"/>
      <c r="S7" s="11"/>
      <c r="Y7" s="44" t="s">
        <v>116</v>
      </c>
    </row>
    <row r="8" spans="1:26" ht="15" x14ac:dyDescent="0.25">
      <c r="A8" s="89">
        <v>1</v>
      </c>
      <c r="B8" s="115">
        <v>2.16</v>
      </c>
      <c r="C8" s="115">
        <v>2.1800000000000002</v>
      </c>
      <c r="D8" s="115">
        <v>2.1800000000000002</v>
      </c>
      <c r="E8" s="115">
        <v>2.1800000000000002</v>
      </c>
      <c r="F8" s="115">
        <v>2.19</v>
      </c>
      <c r="G8" s="115">
        <v>2.1800000000000002</v>
      </c>
      <c r="H8" s="115">
        <v>2.21</v>
      </c>
      <c r="I8" s="115">
        <v>2.1800000000000002</v>
      </c>
      <c r="J8" s="115">
        <v>2.19</v>
      </c>
      <c r="K8" s="115">
        <v>2.2999999999999998</v>
      </c>
      <c r="L8" s="11"/>
      <c r="M8" s="11"/>
      <c r="N8" s="11"/>
      <c r="O8" s="11"/>
      <c r="P8" s="11"/>
      <c r="Q8" s="11"/>
      <c r="R8" s="11"/>
      <c r="S8" s="11"/>
    </row>
    <row r="9" spans="1:26" x14ac:dyDescent="0.2">
      <c r="A9" s="90">
        <v>2</v>
      </c>
      <c r="B9" s="116">
        <v>1.42</v>
      </c>
      <c r="C9" s="116">
        <v>1.43</v>
      </c>
      <c r="D9" s="116">
        <v>1.44</v>
      </c>
      <c r="E9" s="116">
        <v>1.43</v>
      </c>
      <c r="F9" s="116">
        <v>1.43</v>
      </c>
      <c r="G9" s="116">
        <v>1.42</v>
      </c>
      <c r="H9" s="116">
        <v>1.39</v>
      </c>
      <c r="I9" s="116">
        <v>1.4</v>
      </c>
      <c r="J9" s="116">
        <v>1.36</v>
      </c>
      <c r="K9" s="116">
        <v>1.38</v>
      </c>
      <c r="L9" s="11"/>
      <c r="M9" s="11"/>
      <c r="N9" s="11"/>
      <c r="O9" s="11"/>
      <c r="P9" s="11"/>
      <c r="Q9" s="11"/>
      <c r="R9" s="11"/>
      <c r="S9" s="11"/>
    </row>
    <row r="10" spans="1:26" x14ac:dyDescent="0.2">
      <c r="A10" s="90">
        <v>3</v>
      </c>
      <c r="B10" s="116">
        <v>1.89</v>
      </c>
      <c r="C10" s="116">
        <v>1.89</v>
      </c>
      <c r="D10" s="116">
        <v>1.9</v>
      </c>
      <c r="E10" s="116">
        <v>1.93</v>
      </c>
      <c r="F10" s="116">
        <v>1.93</v>
      </c>
      <c r="G10" s="116">
        <v>1.92</v>
      </c>
      <c r="H10" s="116">
        <v>1.92</v>
      </c>
      <c r="I10" s="116">
        <v>1.93</v>
      </c>
      <c r="J10" s="116">
        <v>1.94</v>
      </c>
      <c r="K10" s="116">
        <v>1.93</v>
      </c>
      <c r="L10" s="11"/>
      <c r="M10" s="11"/>
      <c r="N10" s="11"/>
      <c r="O10" s="11"/>
      <c r="P10" s="11"/>
      <c r="Q10" s="11"/>
      <c r="R10" s="11"/>
      <c r="S10" s="11"/>
    </row>
    <row r="11" spans="1:26" x14ac:dyDescent="0.2">
      <c r="A11" s="90">
        <v>4</v>
      </c>
      <c r="B11" s="116">
        <v>1.17</v>
      </c>
      <c r="C11" s="116">
        <v>1.18</v>
      </c>
      <c r="D11" s="116">
        <v>1.19</v>
      </c>
      <c r="E11" s="116">
        <v>1.18</v>
      </c>
      <c r="F11" s="116">
        <v>1.18</v>
      </c>
      <c r="G11" s="116">
        <v>1.17</v>
      </c>
      <c r="H11" s="116">
        <v>1.17</v>
      </c>
      <c r="I11" s="116">
        <v>1.18</v>
      </c>
      <c r="J11" s="116">
        <v>1.18</v>
      </c>
      <c r="K11" s="116">
        <v>1.2</v>
      </c>
      <c r="L11" s="11"/>
      <c r="M11" s="11"/>
      <c r="N11" s="11"/>
      <c r="O11" s="11"/>
      <c r="P11" s="11"/>
      <c r="Q11" s="11"/>
      <c r="R11" s="11"/>
      <c r="S11" s="11"/>
    </row>
    <row r="12" spans="1:26" x14ac:dyDescent="0.2">
      <c r="A12" s="90">
        <v>5</v>
      </c>
      <c r="B12" s="116">
        <v>1.79</v>
      </c>
      <c r="C12" s="116">
        <v>1.77</v>
      </c>
      <c r="D12" s="116">
        <v>1.78</v>
      </c>
      <c r="E12" s="116">
        <v>1.78</v>
      </c>
      <c r="F12" s="116">
        <v>1.76</v>
      </c>
      <c r="G12" s="116">
        <v>1.76</v>
      </c>
      <c r="H12" s="116">
        <v>1.77</v>
      </c>
      <c r="I12" s="116">
        <v>1.78</v>
      </c>
      <c r="J12" s="116">
        <v>1.76</v>
      </c>
      <c r="K12" s="116">
        <v>1.78</v>
      </c>
      <c r="L12" s="11"/>
      <c r="M12" s="11"/>
      <c r="N12" s="11"/>
      <c r="O12" s="11"/>
      <c r="P12" s="11"/>
      <c r="Q12" s="11"/>
      <c r="R12" s="11"/>
      <c r="S12" s="11"/>
    </row>
    <row r="13" spans="1:26" x14ac:dyDescent="0.2">
      <c r="A13" s="90">
        <v>6</v>
      </c>
      <c r="B13" s="116">
        <v>1.56</v>
      </c>
      <c r="C13" s="116">
        <v>1.54</v>
      </c>
      <c r="D13" s="116">
        <v>1.52</v>
      </c>
      <c r="E13" s="116">
        <v>1.5</v>
      </c>
      <c r="F13" s="116">
        <v>1.52</v>
      </c>
      <c r="G13" s="116">
        <v>1.5</v>
      </c>
      <c r="H13" s="116">
        <v>1.51</v>
      </c>
      <c r="I13" s="116">
        <v>1.51</v>
      </c>
      <c r="J13" s="116">
        <v>1.53</v>
      </c>
      <c r="K13" s="116">
        <v>1.59</v>
      </c>
      <c r="L13" s="11"/>
      <c r="M13" s="11"/>
      <c r="N13" s="11"/>
      <c r="O13" s="11"/>
      <c r="P13" s="11"/>
      <c r="Q13" s="11"/>
      <c r="R13" s="11"/>
      <c r="S13" s="11"/>
    </row>
    <row r="14" spans="1:26" x14ac:dyDescent="0.2">
      <c r="A14" s="90">
        <v>7</v>
      </c>
      <c r="B14" s="116">
        <v>1.97</v>
      </c>
      <c r="C14" s="116">
        <v>1.97</v>
      </c>
      <c r="D14" s="116">
        <v>2.0099999999999998</v>
      </c>
      <c r="E14" s="116">
        <v>1.96</v>
      </c>
      <c r="F14" s="116">
        <v>1.95</v>
      </c>
      <c r="G14" s="116">
        <v>1.94</v>
      </c>
      <c r="H14" s="116">
        <v>1.95</v>
      </c>
      <c r="I14" s="116">
        <v>1.95</v>
      </c>
      <c r="J14" s="116">
        <v>1.94</v>
      </c>
      <c r="K14" s="116">
        <v>1.95</v>
      </c>
      <c r="L14" s="11"/>
      <c r="M14" s="11"/>
      <c r="N14" s="11"/>
      <c r="O14" s="11"/>
      <c r="P14" s="11"/>
      <c r="Q14" s="11"/>
      <c r="R14" s="11"/>
      <c r="S14" s="11"/>
    </row>
    <row r="15" spans="1:26" ht="15" x14ac:dyDescent="0.25">
      <c r="A15" s="90">
        <v>8</v>
      </c>
      <c r="B15" s="116">
        <v>1.66</v>
      </c>
      <c r="C15" s="116">
        <v>1.66</v>
      </c>
      <c r="D15" s="116">
        <v>1.68</v>
      </c>
      <c r="E15" s="116">
        <v>1.66</v>
      </c>
      <c r="F15" s="116">
        <v>1.68</v>
      </c>
      <c r="G15" s="116">
        <v>1.69</v>
      </c>
      <c r="H15" s="116">
        <v>1.75</v>
      </c>
      <c r="I15" s="116">
        <v>1.67</v>
      </c>
      <c r="J15" s="116">
        <v>1.69</v>
      </c>
      <c r="K15" s="115"/>
      <c r="L15" s="11"/>
      <c r="M15" s="11"/>
      <c r="N15" s="11"/>
      <c r="O15" s="11"/>
      <c r="P15" s="11"/>
      <c r="Q15" s="11"/>
      <c r="R15" s="11"/>
      <c r="S15" s="11"/>
    </row>
    <row r="16" spans="1:26" x14ac:dyDescent="0.2">
      <c r="A16" s="90">
        <v>9</v>
      </c>
      <c r="B16" s="116">
        <v>1.19</v>
      </c>
      <c r="C16" s="116">
        <v>1.17</v>
      </c>
      <c r="D16" s="116">
        <v>1.18</v>
      </c>
      <c r="E16" s="116">
        <v>1.19</v>
      </c>
      <c r="F16" s="116">
        <v>1.17</v>
      </c>
      <c r="G16" s="116">
        <v>1.17</v>
      </c>
      <c r="H16" s="116">
        <v>1.1599999999999999</v>
      </c>
      <c r="I16" s="116">
        <v>1.17</v>
      </c>
      <c r="J16" s="116">
        <v>1.17</v>
      </c>
      <c r="K16" s="116">
        <v>1.2</v>
      </c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90">
        <v>10</v>
      </c>
      <c r="B17" s="116">
        <v>1.38</v>
      </c>
      <c r="C17" s="116">
        <v>1.4</v>
      </c>
      <c r="D17" s="116">
        <v>1.37</v>
      </c>
      <c r="E17" s="116">
        <v>1.4</v>
      </c>
      <c r="F17" s="116">
        <v>1.41</v>
      </c>
      <c r="G17" s="116">
        <v>1.37</v>
      </c>
      <c r="H17" s="116">
        <v>1.37</v>
      </c>
      <c r="I17" s="116">
        <v>1.36</v>
      </c>
      <c r="J17" s="116">
        <v>1.36</v>
      </c>
      <c r="K17" s="116">
        <v>1.42</v>
      </c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90">
        <v>11</v>
      </c>
      <c r="B18" s="116">
        <v>1.02</v>
      </c>
      <c r="C18" s="116">
        <v>1.01</v>
      </c>
      <c r="D18" s="116">
        <v>1.02</v>
      </c>
      <c r="E18" s="116">
        <v>1.01</v>
      </c>
      <c r="F18" s="116">
        <v>1.02</v>
      </c>
      <c r="G18" s="116">
        <v>1.04</v>
      </c>
      <c r="H18" s="116">
        <v>1.02</v>
      </c>
      <c r="I18" s="116">
        <v>1.03</v>
      </c>
      <c r="J18" s="116">
        <v>1.01</v>
      </c>
      <c r="K18" s="116">
        <v>1</v>
      </c>
      <c r="L18" s="11"/>
      <c r="M18" s="11"/>
      <c r="N18" s="11"/>
      <c r="O18" s="11"/>
      <c r="P18" s="11"/>
      <c r="Q18" s="11"/>
      <c r="R18" s="11"/>
      <c r="S18" s="11"/>
    </row>
    <row r="19" spans="1:19" x14ac:dyDescent="0.2">
      <c r="A19" s="90">
        <v>12</v>
      </c>
      <c r="B19" s="116">
        <v>1.61</v>
      </c>
      <c r="C19" s="116">
        <v>1.59</v>
      </c>
      <c r="D19" s="116">
        <v>1.61</v>
      </c>
      <c r="E19" s="116">
        <v>1.6</v>
      </c>
      <c r="F19" s="116">
        <v>1.59</v>
      </c>
      <c r="G19" s="116">
        <v>1.61</v>
      </c>
      <c r="H19" s="116">
        <v>1.61</v>
      </c>
      <c r="I19" s="116">
        <v>1.59</v>
      </c>
      <c r="J19" s="116">
        <v>1.63</v>
      </c>
      <c r="K19" s="116">
        <v>1.73</v>
      </c>
      <c r="L19" s="11"/>
      <c r="M19" s="11"/>
      <c r="N19" s="11"/>
      <c r="O19" s="11"/>
      <c r="P19" s="11"/>
      <c r="Q19" s="11"/>
      <c r="R19" s="11"/>
      <c r="S19" s="11"/>
    </row>
    <row r="20" spans="1:19" ht="15" x14ac:dyDescent="0.25">
      <c r="A20" s="90">
        <v>13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1"/>
      <c r="M20" s="11"/>
      <c r="N20" s="11"/>
      <c r="O20" s="11"/>
      <c r="P20" s="11"/>
      <c r="Q20" s="11"/>
      <c r="R20" s="11"/>
      <c r="S20" s="11"/>
    </row>
    <row r="21" spans="1:19" ht="15" x14ac:dyDescent="0.25">
      <c r="A21" s="90">
        <v>14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1"/>
      <c r="M21" s="11"/>
      <c r="N21" s="11"/>
      <c r="O21" s="11"/>
      <c r="P21" s="11"/>
      <c r="Q21" s="11"/>
      <c r="R21" s="11"/>
      <c r="S21" s="11"/>
    </row>
    <row r="22" spans="1:19" ht="15" x14ac:dyDescent="0.25">
      <c r="A22" s="90">
        <v>15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1"/>
      <c r="M22" s="11"/>
      <c r="N22" s="11"/>
      <c r="O22" s="11"/>
      <c r="P22" s="11"/>
      <c r="Q22" s="11"/>
      <c r="R22" s="11"/>
      <c r="S22" s="11"/>
    </row>
    <row r="23" spans="1:19" ht="14.25" x14ac:dyDescent="0.2">
      <c r="A23" s="90">
        <v>16</v>
      </c>
      <c r="B23" s="104"/>
      <c r="C23" s="104"/>
      <c r="D23" s="104"/>
      <c r="E23" s="104"/>
      <c r="F23" s="104"/>
      <c r="G23" s="105"/>
      <c r="H23" s="105"/>
      <c r="I23" s="105"/>
      <c r="J23" s="105"/>
      <c r="K23" s="106"/>
      <c r="L23" s="11"/>
      <c r="M23" s="11"/>
      <c r="N23" s="11"/>
      <c r="O23" s="11"/>
      <c r="P23" s="11"/>
      <c r="Q23" s="11"/>
      <c r="R23" s="11"/>
      <c r="S23" s="11"/>
    </row>
    <row r="24" spans="1:19" ht="14.25" x14ac:dyDescent="0.2">
      <c r="A24" s="90">
        <v>17</v>
      </c>
      <c r="B24" s="107"/>
      <c r="C24" s="107"/>
      <c r="D24" s="107"/>
      <c r="E24" s="107"/>
      <c r="F24" s="107"/>
      <c r="G24" s="108"/>
      <c r="H24" s="108"/>
      <c r="I24" s="108"/>
      <c r="J24" s="108"/>
      <c r="K24" s="109"/>
      <c r="L24" s="11"/>
      <c r="M24" s="11"/>
      <c r="N24" s="11"/>
      <c r="O24" s="11"/>
      <c r="P24" s="11"/>
      <c r="Q24" s="11"/>
      <c r="R24" s="11"/>
      <c r="S24" s="11"/>
    </row>
    <row r="25" spans="1:19" ht="14.25" x14ac:dyDescent="0.2">
      <c r="A25" s="90">
        <v>18</v>
      </c>
      <c r="B25" s="107"/>
      <c r="C25" s="107"/>
      <c r="D25" s="107"/>
      <c r="E25" s="107"/>
      <c r="F25" s="107"/>
      <c r="G25" s="108"/>
      <c r="H25" s="108"/>
      <c r="I25" s="108"/>
      <c r="J25" s="108"/>
      <c r="K25" s="109"/>
      <c r="L25" s="11"/>
      <c r="M25" s="11"/>
      <c r="N25" s="11"/>
      <c r="O25" s="11"/>
      <c r="P25" s="11"/>
      <c r="Q25" s="11"/>
      <c r="R25" s="11"/>
      <c r="S25" s="11"/>
    </row>
    <row r="26" spans="1:19" ht="14.25" x14ac:dyDescent="0.2">
      <c r="A26" s="90">
        <v>19</v>
      </c>
      <c r="B26" s="107"/>
      <c r="C26" s="107"/>
      <c r="D26" s="107"/>
      <c r="E26" s="107"/>
      <c r="F26" s="107"/>
      <c r="G26" s="108"/>
      <c r="H26" s="108"/>
      <c r="I26" s="108"/>
      <c r="J26" s="108"/>
      <c r="K26" s="109"/>
      <c r="L26" s="11"/>
      <c r="M26" s="11"/>
      <c r="N26" s="11"/>
      <c r="O26" s="11"/>
      <c r="P26" s="11"/>
      <c r="Q26" s="11"/>
      <c r="R26" s="11"/>
      <c r="S26" s="11"/>
    </row>
    <row r="27" spans="1:19" ht="14.25" x14ac:dyDescent="0.2">
      <c r="A27" s="90">
        <v>20</v>
      </c>
      <c r="B27" s="107"/>
      <c r="C27" s="107"/>
      <c r="D27" s="107"/>
      <c r="E27" s="107"/>
      <c r="F27" s="107"/>
      <c r="G27" s="108"/>
      <c r="H27" s="108"/>
      <c r="I27" s="108"/>
      <c r="J27" s="108"/>
      <c r="K27" s="109"/>
      <c r="L27" s="11"/>
      <c r="M27" s="11"/>
      <c r="N27" s="11"/>
      <c r="O27" s="11"/>
      <c r="P27" s="11"/>
      <c r="Q27" s="11"/>
      <c r="R27" s="11"/>
      <c r="S27" s="11"/>
    </row>
    <row r="28" spans="1:19" ht="14.25" x14ac:dyDescent="0.2">
      <c r="A28" s="90">
        <v>21</v>
      </c>
      <c r="B28" s="107"/>
      <c r="C28" s="107"/>
      <c r="D28" s="107"/>
      <c r="E28" s="107"/>
      <c r="F28" s="107"/>
      <c r="G28" s="108"/>
      <c r="H28" s="108"/>
      <c r="I28" s="108"/>
      <c r="J28" s="108"/>
      <c r="K28" s="109"/>
      <c r="L28" s="11"/>
      <c r="M28" s="11"/>
      <c r="N28" s="11"/>
      <c r="O28" s="11"/>
      <c r="P28" s="11"/>
      <c r="Q28" s="11"/>
      <c r="R28" s="11"/>
      <c r="S28" s="11"/>
    </row>
    <row r="29" spans="1:19" ht="14.25" x14ac:dyDescent="0.2">
      <c r="A29" s="90">
        <v>22</v>
      </c>
      <c r="B29" s="107"/>
      <c r="C29" s="107"/>
      <c r="D29" s="107"/>
      <c r="E29" s="107"/>
      <c r="F29" s="107"/>
      <c r="G29" s="108"/>
      <c r="H29" s="108"/>
      <c r="I29" s="108"/>
      <c r="J29" s="108"/>
      <c r="K29" s="109"/>
      <c r="L29" s="18"/>
      <c r="M29" s="18"/>
      <c r="N29" s="18"/>
      <c r="O29" s="18"/>
      <c r="P29" s="18"/>
      <c r="Q29" s="18"/>
      <c r="R29" s="18"/>
      <c r="S29" s="18"/>
    </row>
    <row r="30" spans="1:19" ht="14.25" x14ac:dyDescent="0.2">
      <c r="A30" s="90">
        <v>23</v>
      </c>
      <c r="B30" s="107"/>
      <c r="C30" s="107"/>
      <c r="D30" s="107"/>
      <c r="E30" s="107"/>
      <c r="F30" s="107"/>
      <c r="G30" s="108"/>
      <c r="H30" s="108"/>
      <c r="I30" s="108"/>
      <c r="J30" s="108"/>
      <c r="K30" s="109"/>
      <c r="L30" s="18"/>
      <c r="M30" s="18"/>
      <c r="N30" s="18"/>
      <c r="O30" s="18"/>
      <c r="P30" s="18"/>
      <c r="Q30" s="18"/>
      <c r="R30" s="18"/>
      <c r="S30" s="18"/>
    </row>
    <row r="31" spans="1:19" ht="14.25" x14ac:dyDescent="0.2">
      <c r="A31" s="90">
        <v>24</v>
      </c>
      <c r="B31" s="107"/>
      <c r="C31" s="107"/>
      <c r="D31" s="107"/>
      <c r="E31" s="107"/>
      <c r="F31" s="107"/>
      <c r="G31" s="108"/>
      <c r="H31" s="108"/>
      <c r="I31" s="108"/>
      <c r="J31" s="108"/>
      <c r="K31" s="109"/>
      <c r="L31" s="18"/>
      <c r="M31" s="18"/>
      <c r="N31" s="18"/>
      <c r="O31" s="18"/>
      <c r="P31" s="18"/>
      <c r="Q31" s="18"/>
      <c r="R31" s="18"/>
      <c r="S31" s="18"/>
    </row>
    <row r="32" spans="1:19" ht="15" x14ac:dyDescent="0.2">
      <c r="A32" s="90">
        <v>25</v>
      </c>
      <c r="B32" s="110"/>
      <c r="C32" s="110"/>
      <c r="D32" s="110"/>
      <c r="E32" s="110"/>
      <c r="F32" s="110"/>
      <c r="G32" s="108"/>
      <c r="H32" s="108"/>
      <c r="I32" s="108"/>
      <c r="J32" s="108"/>
      <c r="K32" s="111"/>
      <c r="L32" s="18"/>
      <c r="M32" s="18"/>
      <c r="N32" s="18"/>
      <c r="O32" s="18"/>
      <c r="P32" s="18"/>
      <c r="Q32" s="18"/>
      <c r="R32" s="18"/>
      <c r="S32" s="18"/>
    </row>
    <row r="33" spans="1:19" ht="15" x14ac:dyDescent="0.2">
      <c r="A33" s="90">
        <v>26</v>
      </c>
      <c r="B33" s="110"/>
      <c r="C33" s="110"/>
      <c r="D33" s="110"/>
      <c r="E33" s="110"/>
      <c r="F33" s="110"/>
      <c r="G33" s="108"/>
      <c r="H33" s="108"/>
      <c r="I33" s="108"/>
      <c r="J33" s="108"/>
      <c r="K33" s="111"/>
      <c r="L33" s="18"/>
      <c r="M33" s="18"/>
      <c r="N33" s="18"/>
      <c r="O33" s="18"/>
      <c r="P33" s="18"/>
      <c r="Q33" s="18"/>
      <c r="R33" s="18"/>
      <c r="S33" s="18"/>
    </row>
    <row r="34" spans="1:19" ht="15" x14ac:dyDescent="0.2">
      <c r="A34" s="90">
        <v>27</v>
      </c>
      <c r="B34" s="110"/>
      <c r="C34" s="110"/>
      <c r="D34" s="110"/>
      <c r="E34" s="110"/>
      <c r="F34" s="110"/>
      <c r="G34" s="108"/>
      <c r="H34" s="108"/>
      <c r="I34" s="108"/>
      <c r="J34" s="108"/>
      <c r="K34" s="111"/>
      <c r="L34" s="18"/>
      <c r="M34" s="18"/>
      <c r="N34" s="18"/>
      <c r="O34" s="18"/>
      <c r="P34" s="18"/>
      <c r="Q34" s="18"/>
      <c r="R34" s="18"/>
      <c r="S34" s="18"/>
    </row>
    <row r="35" spans="1:19" ht="15" x14ac:dyDescent="0.2">
      <c r="A35" s="90">
        <v>28</v>
      </c>
      <c r="B35" s="110"/>
      <c r="C35" s="110"/>
      <c r="D35" s="110"/>
      <c r="E35" s="110"/>
      <c r="F35" s="110"/>
      <c r="G35" s="108"/>
      <c r="H35" s="108"/>
      <c r="I35" s="108"/>
      <c r="J35" s="108"/>
      <c r="K35" s="111"/>
      <c r="L35" s="18"/>
      <c r="M35" s="18"/>
      <c r="N35" s="18"/>
      <c r="O35" s="18"/>
      <c r="P35" s="18"/>
      <c r="Q35" s="18"/>
      <c r="R35" s="18"/>
      <c r="S35" s="18"/>
    </row>
    <row r="36" spans="1:19" ht="15" x14ac:dyDescent="0.2">
      <c r="A36" s="90">
        <v>29</v>
      </c>
      <c r="B36" s="110"/>
      <c r="C36" s="110"/>
      <c r="D36" s="110"/>
      <c r="E36" s="110"/>
      <c r="F36" s="110"/>
      <c r="G36" s="108"/>
      <c r="H36" s="108"/>
      <c r="I36" s="108"/>
      <c r="J36" s="108"/>
      <c r="K36" s="111"/>
      <c r="L36" s="18"/>
      <c r="M36" s="18"/>
      <c r="N36" s="18"/>
      <c r="O36" s="18"/>
      <c r="P36" s="18"/>
      <c r="Q36" s="18"/>
      <c r="R36" s="18"/>
      <c r="S36" s="18"/>
    </row>
    <row r="37" spans="1:19" ht="15" customHeight="1" x14ac:dyDescent="0.2">
      <c r="A37" s="90">
        <v>30</v>
      </c>
      <c r="B37" s="110"/>
      <c r="C37" s="110"/>
      <c r="D37" s="110"/>
      <c r="E37" s="110"/>
      <c r="F37" s="110"/>
      <c r="G37" s="108"/>
      <c r="H37" s="108"/>
      <c r="I37" s="108"/>
      <c r="J37" s="108"/>
      <c r="K37" s="111"/>
      <c r="L37" s="36"/>
      <c r="M37" s="37"/>
      <c r="N37" s="37"/>
      <c r="O37" s="37"/>
      <c r="P37" s="37"/>
      <c r="Q37" s="37"/>
      <c r="R37" s="37"/>
      <c r="S37" s="37"/>
    </row>
    <row r="38" spans="1:19" ht="15" x14ac:dyDescent="0.2">
      <c r="A38" s="90">
        <v>31</v>
      </c>
      <c r="B38" s="110"/>
      <c r="C38" s="110"/>
      <c r="D38" s="110"/>
      <c r="E38" s="110"/>
      <c r="F38" s="110"/>
      <c r="G38" s="108"/>
      <c r="H38" s="108"/>
      <c r="I38" s="108"/>
      <c r="J38" s="108"/>
      <c r="K38" s="111"/>
      <c r="L38" s="38"/>
      <c r="M38" s="37"/>
      <c r="N38" s="37"/>
      <c r="O38" s="37"/>
      <c r="P38" s="37"/>
      <c r="Q38" s="37"/>
      <c r="R38" s="37"/>
      <c r="S38" s="37"/>
    </row>
    <row r="39" spans="1:19" ht="15" x14ac:dyDescent="0.2">
      <c r="A39" s="90">
        <v>32</v>
      </c>
      <c r="B39" s="110"/>
      <c r="C39" s="110"/>
      <c r="D39" s="110"/>
      <c r="E39" s="110"/>
      <c r="F39" s="110"/>
      <c r="G39" s="108"/>
      <c r="H39" s="108"/>
      <c r="I39" s="108"/>
      <c r="J39" s="108"/>
      <c r="K39" s="111"/>
      <c r="L39" s="38"/>
      <c r="M39" s="37"/>
      <c r="N39" s="37"/>
      <c r="O39" s="37"/>
      <c r="P39" s="37"/>
      <c r="Q39" s="37"/>
      <c r="R39" s="37"/>
      <c r="S39" s="37"/>
    </row>
    <row r="40" spans="1:19" ht="15" x14ac:dyDescent="0.2">
      <c r="A40" s="90">
        <v>33</v>
      </c>
      <c r="B40" s="110"/>
      <c r="C40" s="110"/>
      <c r="D40" s="110"/>
      <c r="E40" s="110"/>
      <c r="F40" s="110"/>
      <c r="G40" s="108"/>
      <c r="H40" s="108"/>
      <c r="I40" s="108"/>
      <c r="J40" s="108"/>
      <c r="K40" s="111"/>
      <c r="L40" s="140" t="s">
        <v>30</v>
      </c>
      <c r="M40" s="141"/>
      <c r="N40" s="141"/>
      <c r="O40" s="141"/>
      <c r="P40" s="141"/>
      <c r="Q40" s="141"/>
      <c r="R40" s="141"/>
      <c r="S40" s="141"/>
    </row>
    <row r="41" spans="1:19" ht="15" x14ac:dyDescent="0.2">
      <c r="A41" s="90">
        <v>34</v>
      </c>
      <c r="B41" s="110"/>
      <c r="C41" s="110"/>
      <c r="D41" s="110"/>
      <c r="E41" s="110"/>
      <c r="F41" s="110"/>
      <c r="G41" s="108"/>
      <c r="H41" s="108"/>
      <c r="I41" s="108"/>
      <c r="J41" s="108"/>
      <c r="K41" s="111"/>
      <c r="L41" s="39"/>
      <c r="M41" s="40"/>
      <c r="N41" s="40"/>
      <c r="O41" s="40"/>
      <c r="P41" s="40"/>
      <c r="Q41" s="40"/>
      <c r="R41" s="40"/>
      <c r="S41" s="40"/>
    </row>
    <row r="42" spans="1:19" ht="15" x14ac:dyDescent="0.2">
      <c r="A42" s="90">
        <v>35</v>
      </c>
      <c r="B42" s="110"/>
      <c r="C42" s="110"/>
      <c r="D42" s="110"/>
      <c r="E42" s="110"/>
      <c r="F42" s="110"/>
      <c r="G42" s="108"/>
      <c r="H42" s="108"/>
      <c r="I42" s="108"/>
      <c r="J42" s="108"/>
      <c r="K42" s="111"/>
      <c r="L42" s="39"/>
      <c r="M42" s="40"/>
      <c r="N42" s="40"/>
      <c r="O42" s="40"/>
      <c r="P42" s="40"/>
      <c r="Q42" s="40"/>
      <c r="R42" s="40"/>
      <c r="S42" s="40"/>
    </row>
    <row r="43" spans="1:19" ht="15" x14ac:dyDescent="0.2">
      <c r="A43" s="90">
        <v>36</v>
      </c>
      <c r="B43" s="110"/>
      <c r="C43" s="110"/>
      <c r="D43" s="110"/>
      <c r="E43" s="110"/>
      <c r="F43" s="110"/>
      <c r="G43" s="108"/>
      <c r="H43" s="108"/>
      <c r="I43" s="108"/>
      <c r="J43" s="108"/>
      <c r="K43" s="111"/>
      <c r="L43" s="39"/>
      <c r="M43" s="40"/>
      <c r="N43" s="40"/>
      <c r="O43" s="40"/>
      <c r="P43" s="40"/>
      <c r="Q43" s="40"/>
      <c r="R43" s="40"/>
      <c r="S43" s="40"/>
    </row>
    <row r="44" spans="1:19" x14ac:dyDescent="0.2">
      <c r="A44" s="90">
        <v>37</v>
      </c>
      <c r="B44" s="108"/>
      <c r="C44" s="108"/>
      <c r="D44" s="108"/>
      <c r="E44" s="112"/>
      <c r="F44" s="108"/>
      <c r="G44" s="108"/>
      <c r="H44" s="108"/>
      <c r="I44" s="108"/>
      <c r="J44" s="108"/>
      <c r="K44" s="109"/>
      <c r="L44" s="39"/>
      <c r="M44" s="40"/>
      <c r="N44" s="40"/>
      <c r="O44" s="40"/>
      <c r="P44" s="40"/>
      <c r="Q44" s="40"/>
      <c r="R44" s="40"/>
      <c r="S44" s="40"/>
    </row>
    <row r="45" spans="1:19" x14ac:dyDescent="0.2">
      <c r="A45" s="90">
        <v>38</v>
      </c>
      <c r="B45" s="108"/>
      <c r="C45" s="108"/>
      <c r="D45" s="108"/>
      <c r="E45" s="112"/>
      <c r="F45" s="108"/>
      <c r="G45" s="108"/>
      <c r="H45" s="108"/>
      <c r="I45" s="108"/>
      <c r="J45" s="108"/>
      <c r="K45" s="109"/>
      <c r="L45" s="18"/>
      <c r="M45" s="18"/>
      <c r="N45" s="18"/>
      <c r="O45" s="18"/>
      <c r="P45" s="18"/>
      <c r="Q45" s="18"/>
      <c r="R45" s="18"/>
      <c r="S45" s="18"/>
    </row>
    <row r="46" spans="1:19" x14ac:dyDescent="0.2">
      <c r="A46" s="90">
        <v>39</v>
      </c>
      <c r="B46" s="108"/>
      <c r="C46" s="108"/>
      <c r="D46" s="108"/>
      <c r="E46" s="112"/>
      <c r="F46" s="108"/>
      <c r="G46" s="108"/>
      <c r="H46" s="108"/>
      <c r="I46" s="108"/>
      <c r="J46" s="108"/>
      <c r="K46" s="111"/>
      <c r="L46" s="18"/>
      <c r="M46" s="18"/>
      <c r="N46" s="18"/>
      <c r="O46" s="18"/>
      <c r="P46" s="18"/>
      <c r="Q46" s="18"/>
      <c r="R46" s="18"/>
      <c r="S46" s="18"/>
    </row>
    <row r="47" spans="1:19" x14ac:dyDescent="0.2">
      <c r="A47" s="90">
        <v>40</v>
      </c>
      <c r="B47" s="108"/>
      <c r="C47" s="108"/>
      <c r="D47" s="108"/>
      <c r="E47" s="112"/>
      <c r="F47" s="108"/>
      <c r="G47" s="108"/>
      <c r="H47" s="108"/>
      <c r="I47" s="108"/>
      <c r="J47" s="108"/>
      <c r="K47" s="111"/>
      <c r="L47" s="18"/>
      <c r="M47" s="18"/>
      <c r="N47" s="18"/>
      <c r="O47" s="18"/>
      <c r="P47" s="18"/>
      <c r="Q47" s="18"/>
      <c r="R47" s="18"/>
      <c r="S47" s="18"/>
    </row>
    <row r="48" spans="1:19" x14ac:dyDescent="0.2">
      <c r="A48" s="90">
        <v>41</v>
      </c>
      <c r="B48" s="108"/>
      <c r="C48" s="108"/>
      <c r="D48" s="108"/>
      <c r="E48" s="112"/>
      <c r="F48" s="108"/>
      <c r="G48" s="108"/>
      <c r="H48" s="108"/>
      <c r="I48" s="108"/>
      <c r="J48" s="108"/>
      <c r="K48" s="111"/>
      <c r="L48" s="18"/>
      <c r="M48" s="18"/>
      <c r="N48" s="18"/>
      <c r="O48" s="18"/>
      <c r="P48" s="18"/>
      <c r="Q48" s="18"/>
      <c r="R48" s="18"/>
      <c r="S48" s="18"/>
    </row>
    <row r="49" spans="1:33" x14ac:dyDescent="0.2">
      <c r="A49" s="90">
        <v>42</v>
      </c>
      <c r="B49" s="108"/>
      <c r="C49" s="108"/>
      <c r="D49" s="108"/>
      <c r="E49" s="112"/>
      <c r="F49" s="108"/>
      <c r="G49" s="108"/>
      <c r="H49" s="108"/>
      <c r="I49" s="108"/>
      <c r="J49" s="108"/>
      <c r="K49" s="111"/>
      <c r="L49" s="18"/>
      <c r="M49" s="18"/>
      <c r="N49" s="18"/>
      <c r="O49" s="18"/>
      <c r="P49" s="18"/>
      <c r="Q49" s="18"/>
      <c r="R49" s="18"/>
      <c r="S49" s="18"/>
    </row>
    <row r="50" spans="1:33" x14ac:dyDescent="0.2">
      <c r="A50" s="90">
        <v>43</v>
      </c>
      <c r="B50" s="108"/>
      <c r="C50" s="108"/>
      <c r="D50" s="108"/>
      <c r="E50" s="112"/>
      <c r="F50" s="108"/>
      <c r="G50" s="108"/>
      <c r="H50" s="108"/>
      <c r="I50" s="108"/>
      <c r="J50" s="108"/>
      <c r="K50" s="111"/>
      <c r="L50" s="18"/>
      <c r="M50" s="18"/>
      <c r="N50" s="18"/>
      <c r="O50" s="18"/>
      <c r="P50" s="18"/>
      <c r="Q50" s="18"/>
      <c r="R50" s="18"/>
      <c r="S50" s="18"/>
    </row>
    <row r="51" spans="1:33" x14ac:dyDescent="0.2">
      <c r="A51" s="90">
        <v>44</v>
      </c>
      <c r="B51" s="108"/>
      <c r="C51" s="108"/>
      <c r="D51" s="108"/>
      <c r="E51" s="112"/>
      <c r="F51" s="108"/>
      <c r="G51" s="108"/>
      <c r="H51" s="108"/>
      <c r="I51" s="108"/>
      <c r="J51" s="108"/>
      <c r="K51" s="111"/>
      <c r="L51" s="18"/>
      <c r="M51" s="18"/>
      <c r="N51" s="18"/>
      <c r="O51" s="18"/>
      <c r="P51" s="18"/>
      <c r="Q51" s="18"/>
      <c r="R51" s="18"/>
      <c r="S51" s="18"/>
    </row>
    <row r="52" spans="1:33" x14ac:dyDescent="0.2">
      <c r="A52" s="90">
        <v>45</v>
      </c>
      <c r="B52" s="108"/>
      <c r="C52" s="108"/>
      <c r="D52" s="108"/>
      <c r="E52" s="112"/>
      <c r="F52" s="108"/>
      <c r="G52" s="108"/>
      <c r="H52" s="108"/>
      <c r="I52" s="108"/>
      <c r="J52" s="108"/>
      <c r="K52" s="111"/>
      <c r="L52" s="18"/>
      <c r="M52" s="18"/>
      <c r="N52" s="18"/>
      <c r="O52" s="18"/>
      <c r="P52" s="18"/>
      <c r="Q52" s="18"/>
      <c r="R52" s="18"/>
      <c r="S52" s="18"/>
    </row>
    <row r="53" spans="1:33" x14ac:dyDescent="0.2">
      <c r="A53" s="90">
        <v>46</v>
      </c>
      <c r="B53" s="108"/>
      <c r="C53" s="108"/>
      <c r="D53" s="108"/>
      <c r="E53" s="112"/>
      <c r="F53" s="108"/>
      <c r="G53" s="108"/>
      <c r="H53" s="108"/>
      <c r="I53" s="108"/>
      <c r="J53" s="108"/>
      <c r="K53" s="111"/>
      <c r="L53" s="18"/>
      <c r="M53" s="18"/>
      <c r="N53" s="18"/>
      <c r="O53" s="18"/>
      <c r="P53" s="18"/>
      <c r="Q53" s="18"/>
      <c r="R53" s="18"/>
      <c r="S53" s="18"/>
    </row>
    <row r="54" spans="1:33" x14ac:dyDescent="0.2">
      <c r="A54" s="90">
        <v>47</v>
      </c>
      <c r="B54" s="108"/>
      <c r="C54" s="108"/>
      <c r="D54" s="108"/>
      <c r="E54" s="112"/>
      <c r="F54" s="108"/>
      <c r="G54" s="108"/>
      <c r="H54" s="108"/>
      <c r="I54" s="108"/>
      <c r="J54" s="108"/>
      <c r="K54" s="111"/>
      <c r="L54" s="18"/>
      <c r="M54" s="18"/>
      <c r="N54" s="18"/>
      <c r="O54" s="18"/>
      <c r="P54" s="18"/>
      <c r="Q54" s="18"/>
      <c r="R54" s="18"/>
      <c r="S54" s="18"/>
    </row>
    <row r="55" spans="1:33" x14ac:dyDescent="0.2">
      <c r="A55" s="90">
        <v>48</v>
      </c>
      <c r="B55" s="108"/>
      <c r="C55" s="108"/>
      <c r="D55" s="108"/>
      <c r="E55" s="112"/>
      <c r="F55" s="108"/>
      <c r="G55" s="108"/>
      <c r="H55" s="108"/>
      <c r="I55" s="108"/>
      <c r="J55" s="108"/>
      <c r="K55" s="111"/>
      <c r="L55" s="18"/>
      <c r="M55" s="18"/>
      <c r="N55" s="18"/>
      <c r="O55" s="18"/>
      <c r="P55" s="18"/>
      <c r="Q55" s="18"/>
      <c r="R55" s="18"/>
      <c r="S55" s="18"/>
    </row>
    <row r="56" spans="1:33" x14ac:dyDescent="0.2">
      <c r="A56" s="90">
        <v>49</v>
      </c>
      <c r="B56" s="108"/>
      <c r="C56" s="108"/>
      <c r="D56" s="108"/>
      <c r="E56" s="112"/>
      <c r="F56" s="108"/>
      <c r="G56" s="108"/>
      <c r="H56" s="108"/>
      <c r="I56" s="108"/>
      <c r="J56" s="108"/>
      <c r="K56" s="111"/>
      <c r="L56" s="18"/>
      <c r="M56" s="18"/>
      <c r="N56" s="18"/>
      <c r="O56" s="18"/>
      <c r="P56" s="18"/>
      <c r="Q56" s="18"/>
      <c r="R56" s="18"/>
      <c r="S56" s="18"/>
    </row>
    <row r="57" spans="1:33" ht="13.5" thickBot="1" x14ac:dyDescent="0.25">
      <c r="A57" s="93">
        <v>50</v>
      </c>
      <c r="B57" s="108"/>
      <c r="C57" s="108"/>
      <c r="D57" s="108"/>
      <c r="E57" s="112"/>
      <c r="F57" s="108"/>
      <c r="G57" s="108"/>
      <c r="H57" s="108"/>
      <c r="I57" s="108"/>
      <c r="J57" s="108"/>
      <c r="K57" s="111"/>
      <c r="L57" s="18"/>
      <c r="M57" s="18"/>
      <c r="N57" s="18"/>
      <c r="O57" s="18"/>
      <c r="P57" s="18"/>
      <c r="Q57" s="18"/>
      <c r="R57" s="18"/>
      <c r="S57" s="18"/>
    </row>
    <row r="58" spans="1:33" x14ac:dyDescent="0.2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8"/>
      <c r="M58" s="20"/>
      <c r="N58" s="20"/>
      <c r="O58" s="20"/>
      <c r="P58" s="20"/>
      <c r="Q58" s="20"/>
      <c r="R58" s="20"/>
      <c r="S58" s="20"/>
    </row>
    <row r="59" spans="1:33" x14ac:dyDescent="0.2">
      <c r="A59" s="10"/>
      <c r="B59" s="21"/>
      <c r="C59" s="21"/>
      <c r="D59" s="21"/>
      <c r="E59" s="21"/>
      <c r="F59" s="21"/>
      <c r="G59" s="21"/>
      <c r="H59" s="19"/>
      <c r="I59" s="19"/>
      <c r="J59" s="19"/>
      <c r="K59" s="19"/>
      <c r="L59" s="18"/>
      <c r="M59" s="20"/>
      <c r="N59" s="20"/>
      <c r="O59" s="20"/>
      <c r="P59" s="20"/>
      <c r="Q59" s="20"/>
      <c r="R59" s="20"/>
      <c r="S59" s="20"/>
    </row>
    <row r="60" spans="1:33" x14ac:dyDescent="0.2">
      <c r="A60" s="10"/>
      <c r="B60" s="21"/>
      <c r="C60" s="21"/>
      <c r="D60" s="21"/>
      <c r="E60" s="21"/>
      <c r="F60" s="21"/>
      <c r="G60" s="21"/>
      <c r="H60" s="19"/>
      <c r="I60" s="19"/>
      <c r="J60" s="19"/>
      <c r="K60" s="19"/>
      <c r="L60" s="18"/>
      <c r="M60" s="20"/>
      <c r="N60" s="20"/>
      <c r="O60" s="20"/>
      <c r="P60" s="20"/>
      <c r="Q60" s="20"/>
      <c r="R60" s="20"/>
      <c r="S60" s="20"/>
    </row>
    <row r="61" spans="1:33" x14ac:dyDescent="0.2">
      <c r="A61" s="10"/>
      <c r="B61" s="151" t="s">
        <v>26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8"/>
      <c r="M61" s="20"/>
      <c r="N61" s="20"/>
      <c r="O61" s="20"/>
      <c r="P61" s="20"/>
      <c r="Q61" s="20"/>
      <c r="R61" s="20"/>
      <c r="S61" s="20"/>
    </row>
    <row r="62" spans="1:33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9"/>
      <c r="L62" s="18"/>
      <c r="M62" s="20"/>
      <c r="N62" s="20"/>
      <c r="O62" s="20"/>
      <c r="P62" s="20"/>
      <c r="Q62" s="20"/>
      <c r="R62" s="20"/>
      <c r="S62" s="20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3.5" thickBot="1" x14ac:dyDescent="0.25">
      <c r="A63" s="22" t="s">
        <v>20</v>
      </c>
      <c r="B63" s="16" t="s">
        <v>0</v>
      </c>
      <c r="C63" s="16" t="s">
        <v>1</v>
      </c>
      <c r="D63" s="16" t="s">
        <v>2</v>
      </c>
      <c r="E63" s="16" t="s">
        <v>3</v>
      </c>
      <c r="F63" s="16" t="s">
        <v>4</v>
      </c>
      <c r="G63" s="16" t="s">
        <v>5</v>
      </c>
      <c r="H63" s="16" t="s">
        <v>6</v>
      </c>
      <c r="I63" s="16" t="s">
        <v>27</v>
      </c>
      <c r="J63" s="16" t="s">
        <v>28</v>
      </c>
      <c r="K63" s="16" t="s">
        <v>96</v>
      </c>
      <c r="L63" s="11"/>
      <c r="M63" s="20"/>
      <c r="N63" s="20"/>
      <c r="O63" s="20"/>
      <c r="P63" s="20"/>
      <c r="Q63" s="20"/>
      <c r="R63" s="20"/>
      <c r="S63" s="2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6"/>
    </row>
    <row r="64" spans="1:33" x14ac:dyDescent="0.2">
      <c r="A64" s="23">
        <v>1</v>
      </c>
      <c r="B64" s="19">
        <f t="shared" ref="B64:B73" si="0">IF((B8&lt;&gt;0)*ISNUMBER(B8),100*(B8/B8),"")</f>
        <v>100</v>
      </c>
      <c r="C64" s="19">
        <f t="shared" ref="C64:C73" si="1">IF((B8&lt;&gt;0)*ISNUMBER(C8),100*(C8/B8),"")</f>
        <v>100.92592592592592</v>
      </c>
      <c r="D64" s="19">
        <f t="shared" ref="D64:D73" si="2">IF((B8&lt;&gt;0)*ISNUMBER(D8),100*(D8/B8),"")</f>
        <v>100.92592592592592</v>
      </c>
      <c r="E64" s="19">
        <f t="shared" ref="E64:E73" si="3">IF((B8&lt;&gt;0)*ISNUMBER(E8),100*(E8/B8),"")</f>
        <v>100.92592592592592</v>
      </c>
      <c r="F64" s="19">
        <f t="shared" ref="F64:F73" si="4">IF((B8&lt;&gt;0)*ISNUMBER(F8),100*(F8/B8),"")</f>
        <v>101.38888888888889</v>
      </c>
      <c r="G64" s="19">
        <f t="shared" ref="G64:G73" si="5">IF((B8&lt;&gt;0)*ISNUMBER(G8),100*(G8/B8),"")</f>
        <v>100.92592592592592</v>
      </c>
      <c r="H64" s="19">
        <f t="shared" ref="H64:H73" si="6">IF((B8&lt;&gt;0)*ISNUMBER(H8),100*(H8/B8),"")</f>
        <v>102.31481481481481</v>
      </c>
      <c r="I64" s="19">
        <f t="shared" ref="I64:I73" si="7">IF((B8&lt;&gt;0)*ISNUMBER(I8),100*(I8/B8),"")</f>
        <v>100.92592592592592</v>
      </c>
      <c r="J64" s="19">
        <f>IF((C8&lt;&gt;0)*ISNUMBER(J8),100*(J8/B8),"")</f>
        <v>101.38888888888889</v>
      </c>
      <c r="K64" s="19">
        <f>IF((D8&lt;&gt;0)*ISNUMBER(K8),100*(K8/B8),"")</f>
        <v>106.48148148148147</v>
      </c>
      <c r="L64" s="17"/>
      <c r="M64" s="20"/>
      <c r="N64" s="20"/>
      <c r="O64" s="20"/>
      <c r="P64" s="20"/>
      <c r="Q64" s="20"/>
      <c r="R64" s="20"/>
      <c r="S64" s="20"/>
      <c r="U64" s="6"/>
      <c r="V64" s="6"/>
      <c r="W64" s="6"/>
      <c r="X64" s="6"/>
      <c r="Y64" s="7"/>
      <c r="Z64" s="7"/>
      <c r="AA64" s="7"/>
      <c r="AB64" s="7"/>
      <c r="AC64" s="7"/>
      <c r="AD64" s="7"/>
      <c r="AE64" s="7"/>
      <c r="AF64" s="7"/>
      <c r="AG64" s="6"/>
    </row>
    <row r="65" spans="1:33" x14ac:dyDescent="0.2">
      <c r="A65" s="24">
        <v>2</v>
      </c>
      <c r="B65" s="19">
        <f t="shared" si="0"/>
        <v>100</v>
      </c>
      <c r="C65" s="19">
        <f t="shared" si="1"/>
        <v>100.70422535211267</v>
      </c>
      <c r="D65" s="19">
        <f t="shared" si="2"/>
        <v>101.40845070422534</v>
      </c>
      <c r="E65" s="19">
        <f t="shared" si="3"/>
        <v>100.70422535211267</v>
      </c>
      <c r="F65" s="19">
        <f t="shared" si="4"/>
        <v>100.70422535211267</v>
      </c>
      <c r="G65" s="19">
        <f t="shared" si="5"/>
        <v>100</v>
      </c>
      <c r="H65" s="19">
        <f t="shared" si="6"/>
        <v>97.887323943661968</v>
      </c>
      <c r="I65" s="19">
        <f t="shared" si="7"/>
        <v>98.591549295774655</v>
      </c>
      <c r="J65" s="19">
        <f t="shared" ref="J65:J75" si="8">IF((C9&lt;&gt;0)*ISNUMBER(J9),100*(J9/B9),"")</f>
        <v>95.774647887323965</v>
      </c>
      <c r="K65" s="19">
        <f t="shared" ref="K65:K75" si="9">IF((D9&lt;&gt;0)*ISNUMBER(K9),100*(K9/B9),"")</f>
        <v>97.183098591549282</v>
      </c>
      <c r="L65" s="17"/>
      <c r="M65" s="20"/>
      <c r="N65" s="20"/>
      <c r="O65" s="20"/>
      <c r="P65" s="20"/>
      <c r="Q65" s="20"/>
      <c r="R65" s="20"/>
      <c r="S65" s="20"/>
      <c r="U65" s="6"/>
      <c r="V65" s="6"/>
      <c r="W65" s="6"/>
      <c r="X65" s="6"/>
      <c r="Y65" s="7"/>
      <c r="Z65" s="7"/>
      <c r="AA65" s="7"/>
      <c r="AB65" s="7"/>
      <c r="AC65" s="7"/>
      <c r="AD65" s="7"/>
      <c r="AE65" s="7"/>
      <c r="AF65" s="7"/>
      <c r="AG65" s="6"/>
    </row>
    <row r="66" spans="1:33" x14ac:dyDescent="0.2">
      <c r="A66" s="24">
        <v>3</v>
      </c>
      <c r="B66" s="19">
        <f t="shared" si="0"/>
        <v>100</v>
      </c>
      <c r="C66" s="19">
        <f t="shared" si="1"/>
        <v>100</v>
      </c>
      <c r="D66" s="19">
        <f t="shared" si="2"/>
        <v>100.52910052910053</v>
      </c>
      <c r="E66" s="19">
        <f t="shared" si="3"/>
        <v>102.11640211640211</v>
      </c>
      <c r="F66" s="19">
        <f t="shared" si="4"/>
        <v>102.11640211640211</v>
      </c>
      <c r="G66" s="19">
        <f t="shared" si="5"/>
        <v>101.58730158730158</v>
      </c>
      <c r="H66" s="19">
        <f t="shared" si="6"/>
        <v>101.58730158730158</v>
      </c>
      <c r="I66" s="19">
        <f t="shared" si="7"/>
        <v>102.11640211640211</v>
      </c>
      <c r="J66" s="19">
        <f t="shared" si="8"/>
        <v>102.64550264550265</v>
      </c>
      <c r="K66" s="19">
        <f t="shared" si="9"/>
        <v>102.11640211640211</v>
      </c>
      <c r="L66" s="17"/>
      <c r="M66" s="20"/>
      <c r="N66" s="20"/>
      <c r="O66" s="20"/>
      <c r="P66" s="20"/>
      <c r="Q66" s="20"/>
      <c r="R66" s="20"/>
      <c r="S66" s="20"/>
      <c r="U66" s="6"/>
      <c r="V66" s="6"/>
      <c r="W66" s="6"/>
      <c r="X66" s="6"/>
      <c r="Y66" s="7"/>
      <c r="Z66" s="7"/>
      <c r="AA66" s="7"/>
      <c r="AB66" s="7"/>
      <c r="AC66" s="7"/>
      <c r="AD66" s="7"/>
      <c r="AE66" s="7"/>
      <c r="AF66" s="7"/>
      <c r="AG66" s="6"/>
    </row>
    <row r="67" spans="1:33" x14ac:dyDescent="0.2">
      <c r="A67" s="24">
        <v>4</v>
      </c>
      <c r="B67" s="19">
        <f t="shared" si="0"/>
        <v>100</v>
      </c>
      <c r="C67" s="19">
        <f t="shared" si="1"/>
        <v>100.85470085470085</v>
      </c>
      <c r="D67" s="19">
        <f t="shared" si="2"/>
        <v>101.7094017094017</v>
      </c>
      <c r="E67" s="19">
        <f t="shared" si="3"/>
        <v>100.85470085470085</v>
      </c>
      <c r="F67" s="19">
        <f>IF((B11&lt;&gt;0)*ISNUMBER(F11),100*(F11/B11),"")</f>
        <v>100.85470085470085</v>
      </c>
      <c r="G67" s="19">
        <f>IF((B11&lt;&gt;0)*ISNUMBER(G11),100*(G11/B11),"")</f>
        <v>100</v>
      </c>
      <c r="H67" s="19">
        <f>IF((B11&lt;&gt;0)*ISNUMBER(H11),100*(H11/B11),"")</f>
        <v>100</v>
      </c>
      <c r="I67" s="19">
        <f>IF((B11&lt;&gt;0)*ISNUMBER(I11),100*(I11/B11),"")</f>
        <v>100.85470085470085</v>
      </c>
      <c r="J67" s="19">
        <f>IF((C11&lt;&gt;0)*ISNUMBER(J11),100*(J11/B11),"")</f>
        <v>100.85470085470085</v>
      </c>
      <c r="K67" s="19">
        <f>IF((D11&lt;&gt;0)*ISNUMBER(K11),100*(K11/B11),"")</f>
        <v>102.56410256410258</v>
      </c>
      <c r="L67" s="17"/>
      <c r="M67" s="20"/>
      <c r="N67" s="20"/>
      <c r="O67" s="20"/>
      <c r="P67" s="20"/>
      <c r="Q67" s="20"/>
      <c r="R67" s="20"/>
      <c r="S67" s="20"/>
      <c r="U67" s="6"/>
      <c r="V67" s="6"/>
      <c r="W67" s="6"/>
      <c r="X67" s="6"/>
      <c r="Y67" s="7"/>
      <c r="Z67" s="7"/>
      <c r="AA67" s="7"/>
      <c r="AB67" s="7"/>
      <c r="AC67" s="7"/>
      <c r="AD67" s="7"/>
      <c r="AE67" s="7"/>
      <c r="AF67" s="7"/>
      <c r="AG67" s="6"/>
    </row>
    <row r="68" spans="1:33" x14ac:dyDescent="0.2">
      <c r="A68" s="24">
        <v>5</v>
      </c>
      <c r="B68" s="19">
        <f t="shared" si="0"/>
        <v>100</v>
      </c>
      <c r="C68" s="19">
        <f t="shared" si="1"/>
        <v>98.882681564245814</v>
      </c>
      <c r="D68" s="19">
        <f t="shared" si="2"/>
        <v>99.441340782122893</v>
      </c>
      <c r="E68" s="19">
        <f t="shared" si="3"/>
        <v>99.441340782122893</v>
      </c>
      <c r="F68" s="19">
        <f t="shared" si="4"/>
        <v>98.324022346368707</v>
      </c>
      <c r="G68" s="19">
        <f t="shared" si="5"/>
        <v>98.324022346368707</v>
      </c>
      <c r="H68" s="19">
        <f t="shared" si="6"/>
        <v>98.882681564245814</v>
      </c>
      <c r="I68" s="19">
        <f t="shared" si="7"/>
        <v>99.441340782122893</v>
      </c>
      <c r="J68" s="19">
        <f t="shared" si="8"/>
        <v>98.324022346368707</v>
      </c>
      <c r="K68" s="19">
        <f t="shared" si="9"/>
        <v>99.441340782122893</v>
      </c>
      <c r="L68" s="17"/>
      <c r="M68" s="10"/>
      <c r="N68" s="10"/>
      <c r="O68" s="10"/>
      <c r="P68" s="10"/>
      <c r="Q68" s="10"/>
      <c r="R68" s="10"/>
      <c r="S68" s="10"/>
      <c r="U68" s="6"/>
      <c r="V68" s="6"/>
      <c r="W68" s="6"/>
      <c r="X68" s="6"/>
      <c r="Y68" s="7"/>
      <c r="Z68" s="7"/>
      <c r="AA68" s="7"/>
      <c r="AB68" s="7"/>
      <c r="AC68" s="7"/>
      <c r="AD68" s="7"/>
      <c r="AE68" s="7"/>
      <c r="AF68" s="7"/>
      <c r="AG68" s="6"/>
    </row>
    <row r="69" spans="1:33" x14ac:dyDescent="0.2">
      <c r="A69" s="24">
        <v>6</v>
      </c>
      <c r="B69" s="19">
        <f t="shared" si="0"/>
        <v>100</v>
      </c>
      <c r="C69" s="19">
        <f t="shared" si="1"/>
        <v>98.717948717948715</v>
      </c>
      <c r="D69" s="19">
        <f t="shared" si="2"/>
        <v>97.435897435897431</v>
      </c>
      <c r="E69" s="19">
        <f t="shared" si="3"/>
        <v>96.153846153846146</v>
      </c>
      <c r="F69" s="19">
        <f t="shared" si="4"/>
        <v>97.435897435897431</v>
      </c>
      <c r="G69" s="19">
        <f t="shared" si="5"/>
        <v>96.153846153846146</v>
      </c>
      <c r="H69" s="19">
        <f t="shared" si="6"/>
        <v>96.794871794871796</v>
      </c>
      <c r="I69" s="19">
        <f t="shared" si="7"/>
        <v>96.794871794871796</v>
      </c>
      <c r="J69" s="19">
        <f t="shared" si="8"/>
        <v>98.076923076923066</v>
      </c>
      <c r="K69" s="19">
        <f t="shared" si="9"/>
        <v>101.92307692307692</v>
      </c>
      <c r="L69" s="17"/>
      <c r="M69" s="10"/>
      <c r="N69" s="10"/>
      <c r="O69" s="10"/>
      <c r="P69" s="10"/>
      <c r="Q69" s="10"/>
      <c r="R69" s="10"/>
      <c r="S69" s="10"/>
      <c r="U69" s="6"/>
      <c r="V69" s="6"/>
      <c r="W69" s="6"/>
      <c r="X69" s="6"/>
      <c r="Y69" s="7"/>
      <c r="Z69" s="7"/>
      <c r="AA69" s="7"/>
      <c r="AB69" s="7"/>
      <c r="AC69" s="7"/>
      <c r="AD69" s="7"/>
      <c r="AE69" s="7"/>
      <c r="AF69" s="7"/>
      <c r="AG69" s="6"/>
    </row>
    <row r="70" spans="1:33" x14ac:dyDescent="0.2">
      <c r="A70" s="24">
        <v>7</v>
      </c>
      <c r="B70" s="19">
        <f t="shared" si="0"/>
        <v>100</v>
      </c>
      <c r="C70" s="19">
        <f t="shared" si="1"/>
        <v>100</v>
      </c>
      <c r="D70" s="19">
        <f t="shared" si="2"/>
        <v>102.03045685279186</v>
      </c>
      <c r="E70" s="19">
        <f t="shared" si="3"/>
        <v>99.492385786802032</v>
      </c>
      <c r="F70" s="19">
        <f t="shared" si="4"/>
        <v>98.984771573604064</v>
      </c>
      <c r="G70" s="19">
        <f t="shared" si="5"/>
        <v>98.477157360406082</v>
      </c>
      <c r="H70" s="19">
        <f t="shared" si="6"/>
        <v>98.984771573604064</v>
      </c>
      <c r="I70" s="19">
        <f t="shared" si="7"/>
        <v>98.984771573604064</v>
      </c>
      <c r="J70" s="19">
        <f t="shared" si="8"/>
        <v>98.477157360406082</v>
      </c>
      <c r="K70" s="19">
        <f t="shared" si="9"/>
        <v>98.984771573604064</v>
      </c>
      <c r="L70" s="17"/>
      <c r="M70" s="10"/>
      <c r="N70" s="10"/>
      <c r="O70" s="10"/>
      <c r="P70" s="10"/>
      <c r="Q70" s="10"/>
      <c r="R70" s="10"/>
      <c r="S70" s="10"/>
      <c r="U70" s="6"/>
      <c r="V70" s="6"/>
      <c r="W70" s="6"/>
      <c r="X70" s="6"/>
      <c r="Y70" s="7"/>
      <c r="Z70" s="7"/>
      <c r="AA70" s="7"/>
      <c r="AB70" s="7"/>
      <c r="AC70" s="7"/>
      <c r="AD70" s="7"/>
      <c r="AE70" s="7"/>
      <c r="AF70" s="7"/>
      <c r="AG70" s="6"/>
    </row>
    <row r="71" spans="1:33" x14ac:dyDescent="0.2">
      <c r="A71" s="24">
        <v>8</v>
      </c>
      <c r="B71" s="19">
        <f t="shared" si="0"/>
        <v>100</v>
      </c>
      <c r="C71" s="19">
        <f t="shared" si="1"/>
        <v>100</v>
      </c>
      <c r="D71" s="19">
        <f t="shared" si="2"/>
        <v>101.20481927710843</v>
      </c>
      <c r="E71" s="19">
        <f t="shared" si="3"/>
        <v>100</v>
      </c>
      <c r="F71" s="19">
        <f t="shared" si="4"/>
        <v>101.20481927710843</v>
      </c>
      <c r="G71" s="19">
        <f t="shared" si="5"/>
        <v>101.80722891566265</v>
      </c>
      <c r="H71" s="19">
        <f t="shared" si="6"/>
        <v>105.42168674698796</v>
      </c>
      <c r="I71" s="19">
        <f t="shared" si="7"/>
        <v>100.60240963855422</v>
      </c>
      <c r="J71" s="19">
        <f t="shared" si="8"/>
        <v>101.80722891566265</v>
      </c>
      <c r="K71" s="19" t="str">
        <f t="shared" si="9"/>
        <v/>
      </c>
      <c r="L71" s="17"/>
      <c r="M71" s="10"/>
      <c r="N71" s="10"/>
      <c r="O71" s="10"/>
      <c r="P71" s="10"/>
      <c r="Q71" s="10"/>
      <c r="R71" s="10"/>
      <c r="S71" s="10"/>
      <c r="U71" s="6"/>
      <c r="V71" s="6"/>
      <c r="W71" s="6"/>
      <c r="X71" s="6"/>
      <c r="Y71" s="7"/>
      <c r="Z71" s="7"/>
      <c r="AA71" s="7"/>
      <c r="AB71" s="7"/>
      <c r="AC71" s="7"/>
      <c r="AD71" s="7"/>
      <c r="AE71" s="7"/>
      <c r="AF71" s="7"/>
      <c r="AG71" s="6"/>
    </row>
    <row r="72" spans="1:33" x14ac:dyDescent="0.2">
      <c r="A72" s="24">
        <v>9</v>
      </c>
      <c r="B72" s="19">
        <f t="shared" si="0"/>
        <v>100</v>
      </c>
      <c r="C72" s="19">
        <f t="shared" si="1"/>
        <v>98.319327731092429</v>
      </c>
      <c r="D72" s="19">
        <f t="shared" si="2"/>
        <v>99.159663865546221</v>
      </c>
      <c r="E72" s="19">
        <f t="shared" si="3"/>
        <v>100</v>
      </c>
      <c r="F72" s="19">
        <f t="shared" si="4"/>
        <v>98.319327731092429</v>
      </c>
      <c r="G72" s="19">
        <f t="shared" si="5"/>
        <v>98.319327731092429</v>
      </c>
      <c r="H72" s="19">
        <f t="shared" si="6"/>
        <v>97.47899159663865</v>
      </c>
      <c r="I72" s="19">
        <f t="shared" si="7"/>
        <v>98.319327731092429</v>
      </c>
      <c r="J72" s="19">
        <f t="shared" si="8"/>
        <v>98.319327731092429</v>
      </c>
      <c r="K72" s="19">
        <f t="shared" si="9"/>
        <v>100.84033613445378</v>
      </c>
      <c r="L72" s="17"/>
      <c r="M72" s="10"/>
      <c r="N72" s="10"/>
      <c r="O72" s="10"/>
      <c r="P72" s="10"/>
      <c r="Q72" s="10"/>
      <c r="R72" s="10"/>
      <c r="S72" s="10"/>
      <c r="U72" s="6"/>
      <c r="V72" s="6"/>
      <c r="W72" s="6"/>
      <c r="X72" s="6"/>
      <c r="Y72" s="7"/>
      <c r="Z72" s="7"/>
      <c r="AA72" s="7"/>
      <c r="AB72" s="7"/>
      <c r="AC72" s="7"/>
      <c r="AD72" s="7"/>
      <c r="AE72" s="7"/>
      <c r="AF72" s="7"/>
      <c r="AG72" s="6"/>
    </row>
    <row r="73" spans="1:33" x14ac:dyDescent="0.2">
      <c r="A73" s="24">
        <v>10</v>
      </c>
      <c r="B73" s="19">
        <f t="shared" si="0"/>
        <v>100</v>
      </c>
      <c r="C73" s="19">
        <f t="shared" si="1"/>
        <v>101.44927536231884</v>
      </c>
      <c r="D73" s="19">
        <f t="shared" si="2"/>
        <v>99.275362318840592</v>
      </c>
      <c r="E73" s="19">
        <f t="shared" si="3"/>
        <v>101.44927536231884</v>
      </c>
      <c r="F73" s="19">
        <f t="shared" si="4"/>
        <v>102.17391304347827</v>
      </c>
      <c r="G73" s="19">
        <f t="shared" si="5"/>
        <v>99.275362318840592</v>
      </c>
      <c r="H73" s="19">
        <f t="shared" si="6"/>
        <v>99.275362318840592</v>
      </c>
      <c r="I73" s="19">
        <f t="shared" si="7"/>
        <v>98.550724637681171</v>
      </c>
      <c r="J73" s="19">
        <f t="shared" si="8"/>
        <v>98.550724637681171</v>
      </c>
      <c r="K73" s="19">
        <f t="shared" si="9"/>
        <v>102.89855072463769</v>
      </c>
      <c r="L73" s="17"/>
      <c r="M73" s="10"/>
      <c r="N73" s="10"/>
      <c r="O73" s="10"/>
      <c r="P73" s="10"/>
      <c r="Q73" s="10"/>
      <c r="R73" s="10"/>
      <c r="S73" s="10"/>
      <c r="U73" s="6"/>
      <c r="V73" s="6"/>
      <c r="W73" s="6"/>
      <c r="X73" s="6"/>
      <c r="Y73" s="7"/>
      <c r="Z73" s="7"/>
      <c r="AA73" s="7"/>
      <c r="AB73" s="7"/>
      <c r="AC73" s="7"/>
      <c r="AD73" s="7"/>
      <c r="AE73" s="7"/>
      <c r="AF73" s="7"/>
      <c r="AG73" s="6"/>
    </row>
    <row r="74" spans="1:33" x14ac:dyDescent="0.2">
      <c r="A74" s="24">
        <v>11</v>
      </c>
      <c r="B74" s="19">
        <f t="shared" ref="B74:B75" si="10">IF((B18&lt;&gt;0)*ISNUMBER(B18),100*(B18/B18),"")</f>
        <v>100</v>
      </c>
      <c r="C74" s="19">
        <f t="shared" ref="C74:C75" si="11">IF((B18&lt;&gt;0)*ISNUMBER(C18),100*(C18/B18),"")</f>
        <v>99.019607843137265</v>
      </c>
      <c r="D74" s="19">
        <f t="shared" ref="D74:D75" si="12">IF((B18&lt;&gt;0)*ISNUMBER(D18),100*(D18/B18),"")</f>
        <v>100</v>
      </c>
      <c r="E74" s="19">
        <f t="shared" ref="E74:E75" si="13">IF((B18&lt;&gt;0)*ISNUMBER(E18),100*(E18/B18),"")</f>
        <v>99.019607843137265</v>
      </c>
      <c r="F74" s="19">
        <f t="shared" ref="F74:F75" si="14">IF((B18&lt;&gt;0)*ISNUMBER(F18),100*(F18/B18),"")</f>
        <v>100</v>
      </c>
      <c r="G74" s="19">
        <f t="shared" ref="G74:G75" si="15">IF((B18&lt;&gt;0)*ISNUMBER(G18),100*(G18/B18),"")</f>
        <v>101.96078431372548</v>
      </c>
      <c r="H74" s="19">
        <f t="shared" ref="H74:H75" si="16">IF((B18&lt;&gt;0)*ISNUMBER(H18),100*(H18/B18),"")</f>
        <v>100</v>
      </c>
      <c r="I74" s="19">
        <f t="shared" ref="I74:I75" si="17">IF((B18&lt;&gt;0)*ISNUMBER(I18),100*(I18/B18),"")</f>
        <v>100.98039215686273</v>
      </c>
      <c r="J74" s="19">
        <f t="shared" si="8"/>
        <v>99.019607843137265</v>
      </c>
      <c r="K74" s="19">
        <f t="shared" si="9"/>
        <v>98.039215686274503</v>
      </c>
      <c r="L74" s="17"/>
      <c r="M74" s="10"/>
      <c r="N74" s="10"/>
      <c r="O74" s="10"/>
      <c r="P74" s="10"/>
      <c r="Q74" s="10"/>
      <c r="R74" s="10"/>
      <c r="S74" s="10"/>
      <c r="U74" s="6"/>
      <c r="V74" s="6"/>
      <c r="W74" s="6"/>
      <c r="X74" s="6"/>
      <c r="Y74" s="7"/>
      <c r="Z74" s="7"/>
      <c r="AA74" s="7"/>
      <c r="AB74" s="7"/>
      <c r="AC74" s="7"/>
      <c r="AD74" s="7"/>
      <c r="AE74" s="7"/>
      <c r="AF74" s="7"/>
      <c r="AG74" s="6"/>
    </row>
    <row r="75" spans="1:33" x14ac:dyDescent="0.2">
      <c r="A75" s="24">
        <v>12</v>
      </c>
      <c r="B75" s="19">
        <f t="shared" si="10"/>
        <v>100</v>
      </c>
      <c r="C75" s="19">
        <f t="shared" si="11"/>
        <v>98.757763975155271</v>
      </c>
      <c r="D75" s="19">
        <f t="shared" si="12"/>
        <v>100</v>
      </c>
      <c r="E75" s="19">
        <f t="shared" si="13"/>
        <v>99.378881987577643</v>
      </c>
      <c r="F75" s="19">
        <f t="shared" si="14"/>
        <v>98.757763975155271</v>
      </c>
      <c r="G75" s="19">
        <f t="shared" si="15"/>
        <v>100</v>
      </c>
      <c r="H75" s="19">
        <f t="shared" si="16"/>
        <v>100</v>
      </c>
      <c r="I75" s="19">
        <f t="shared" si="17"/>
        <v>98.757763975155271</v>
      </c>
      <c r="J75" s="19">
        <f t="shared" si="8"/>
        <v>101.2422360248447</v>
      </c>
      <c r="K75" s="19">
        <f t="shared" si="9"/>
        <v>107.45341614906832</v>
      </c>
      <c r="L75" s="17"/>
      <c r="M75" s="10"/>
      <c r="N75" s="10"/>
      <c r="O75" s="10"/>
      <c r="P75" s="10"/>
      <c r="Q75" s="10"/>
      <c r="R75" s="10"/>
      <c r="S75" s="10"/>
      <c r="U75" s="6"/>
      <c r="V75" s="6"/>
      <c r="W75" s="6"/>
      <c r="X75" s="6"/>
      <c r="Y75" s="7"/>
      <c r="Z75" s="7"/>
      <c r="AA75" s="7"/>
      <c r="AB75" s="7"/>
      <c r="AC75" s="7"/>
      <c r="AD75" s="7"/>
      <c r="AE75" s="7"/>
      <c r="AF75" s="7"/>
      <c r="AG75" s="6"/>
    </row>
    <row r="76" spans="1:33" x14ac:dyDescent="0.2">
      <c r="A76" s="24">
        <v>13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7"/>
      <c r="M76" s="10"/>
      <c r="N76" s="10"/>
      <c r="O76" s="10"/>
      <c r="P76" s="10"/>
      <c r="Q76" s="10"/>
      <c r="R76" s="10"/>
      <c r="S76" s="10"/>
      <c r="U76" s="6"/>
      <c r="V76" s="6"/>
      <c r="W76" s="6"/>
      <c r="X76" s="6"/>
      <c r="Y76" s="7"/>
      <c r="Z76" s="7"/>
      <c r="AA76" s="7"/>
      <c r="AB76" s="7"/>
      <c r="AC76" s="7"/>
      <c r="AD76" s="7"/>
      <c r="AE76" s="7"/>
      <c r="AF76" s="7"/>
      <c r="AG76" s="6"/>
    </row>
    <row r="77" spans="1:33" x14ac:dyDescent="0.2">
      <c r="A77" s="24">
        <v>14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7"/>
      <c r="M77" s="10"/>
      <c r="N77" s="10"/>
      <c r="O77" s="10"/>
      <c r="P77" s="10"/>
      <c r="Q77" s="10"/>
      <c r="R77" s="10"/>
      <c r="S77" s="10"/>
      <c r="U77" s="6"/>
      <c r="V77" s="6"/>
      <c r="W77" s="6"/>
      <c r="X77" s="6"/>
      <c r="Y77" s="7"/>
      <c r="Z77" s="7"/>
      <c r="AA77" s="7"/>
      <c r="AB77" s="7"/>
      <c r="AC77" s="7"/>
      <c r="AD77" s="7"/>
      <c r="AE77" s="7"/>
      <c r="AF77" s="7"/>
      <c r="AG77" s="6"/>
    </row>
    <row r="78" spans="1:33" x14ac:dyDescent="0.2">
      <c r="A78" s="24">
        <v>15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7"/>
      <c r="M78" s="10"/>
      <c r="N78" s="10"/>
      <c r="O78" s="10"/>
      <c r="P78" s="10"/>
      <c r="Q78" s="10"/>
      <c r="R78" s="10"/>
      <c r="S78" s="10"/>
      <c r="U78" s="6"/>
      <c r="V78" s="6"/>
      <c r="W78" s="6"/>
      <c r="X78" s="6"/>
      <c r="Y78" s="7"/>
      <c r="Z78" s="7"/>
      <c r="AA78" s="7"/>
      <c r="AB78" s="7"/>
      <c r="AC78" s="7"/>
      <c r="AD78" s="7"/>
      <c r="AE78" s="7"/>
      <c r="AF78" s="7"/>
      <c r="AG78" s="6"/>
    </row>
    <row r="79" spans="1:33" x14ac:dyDescent="0.2">
      <c r="A79" s="24">
        <v>16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7"/>
      <c r="M79" s="10"/>
      <c r="N79" s="10"/>
      <c r="O79" s="10"/>
      <c r="P79" s="10"/>
      <c r="Q79" s="10"/>
      <c r="R79" s="10"/>
      <c r="S79" s="10"/>
      <c r="U79" s="6"/>
      <c r="V79" s="6"/>
      <c r="W79" s="6"/>
      <c r="X79" s="6"/>
      <c r="Y79" s="7"/>
      <c r="Z79" s="7"/>
      <c r="AA79" s="7"/>
      <c r="AB79" s="7"/>
      <c r="AC79" s="7"/>
      <c r="AD79" s="7"/>
      <c r="AE79" s="7"/>
      <c r="AF79" s="7"/>
      <c r="AG79" s="6"/>
    </row>
    <row r="80" spans="1:33" x14ac:dyDescent="0.2">
      <c r="A80" s="24">
        <v>17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7"/>
      <c r="M80" s="10"/>
      <c r="N80" s="10"/>
      <c r="O80" s="10"/>
      <c r="P80" s="10"/>
      <c r="Q80" s="10"/>
      <c r="R80" s="10"/>
      <c r="S80" s="10"/>
      <c r="U80" s="6"/>
      <c r="V80" s="6"/>
      <c r="W80" s="6"/>
      <c r="X80" s="6"/>
      <c r="Y80" s="7"/>
      <c r="Z80" s="7"/>
      <c r="AA80" s="7"/>
      <c r="AB80" s="7"/>
      <c r="AC80" s="7"/>
      <c r="AD80" s="7"/>
      <c r="AE80" s="7"/>
      <c r="AF80" s="7"/>
      <c r="AG80" s="6"/>
    </row>
    <row r="81" spans="1:33" x14ac:dyDescent="0.2">
      <c r="A81" s="24">
        <v>18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7"/>
      <c r="M81" s="10"/>
      <c r="N81" s="10"/>
      <c r="O81" s="10"/>
      <c r="P81" s="10"/>
      <c r="Q81" s="10"/>
      <c r="R81" s="10"/>
      <c r="S81" s="10"/>
      <c r="U81" s="6"/>
      <c r="V81" s="6"/>
      <c r="W81" s="6"/>
      <c r="X81" s="6"/>
      <c r="Y81" s="7"/>
      <c r="Z81" s="7"/>
      <c r="AA81" s="7"/>
      <c r="AB81" s="7"/>
      <c r="AC81" s="7"/>
      <c r="AD81" s="7"/>
      <c r="AE81" s="7"/>
      <c r="AF81" s="7"/>
      <c r="AG81" s="6"/>
    </row>
    <row r="82" spans="1:33" x14ac:dyDescent="0.2">
      <c r="A82" s="24">
        <v>19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7"/>
      <c r="M82" s="10"/>
      <c r="N82" s="10"/>
      <c r="O82" s="10"/>
      <c r="P82" s="10"/>
      <c r="Q82" s="10"/>
      <c r="R82" s="10"/>
      <c r="S82" s="10"/>
      <c r="U82" s="6"/>
      <c r="V82" s="6"/>
      <c r="W82" s="6"/>
      <c r="X82" s="6"/>
      <c r="Y82" s="7"/>
      <c r="Z82" s="7"/>
      <c r="AA82" s="7"/>
      <c r="AB82" s="7"/>
      <c r="AC82" s="7"/>
      <c r="AD82" s="7"/>
      <c r="AE82" s="7"/>
      <c r="AF82" s="7"/>
      <c r="AG82" s="6"/>
    </row>
    <row r="83" spans="1:33" x14ac:dyDescent="0.2">
      <c r="A83" s="24">
        <v>20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7"/>
      <c r="M83" s="10"/>
      <c r="N83" s="10"/>
      <c r="O83" s="10"/>
      <c r="P83" s="10"/>
      <c r="Q83" s="10"/>
      <c r="R83" s="10"/>
      <c r="S83" s="10"/>
      <c r="U83" s="6"/>
      <c r="V83" s="6"/>
      <c r="W83" s="6"/>
      <c r="X83" s="6"/>
      <c r="Y83" s="7"/>
      <c r="Z83" s="7"/>
      <c r="AA83" s="7"/>
      <c r="AB83" s="7"/>
      <c r="AC83" s="7"/>
      <c r="AD83" s="7"/>
      <c r="AE83" s="7"/>
      <c r="AF83" s="7"/>
      <c r="AG83" s="6"/>
    </row>
    <row r="84" spans="1:33" x14ac:dyDescent="0.2">
      <c r="A84" s="24">
        <v>21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7"/>
      <c r="M84" s="10"/>
      <c r="N84" s="10"/>
      <c r="O84" s="10"/>
      <c r="P84" s="10"/>
      <c r="Q84" s="10"/>
      <c r="R84" s="10"/>
      <c r="S84" s="10"/>
      <c r="U84" s="6"/>
      <c r="V84" s="6"/>
      <c r="W84" s="6"/>
      <c r="X84" s="6"/>
      <c r="Y84" s="7"/>
      <c r="Z84" s="7"/>
      <c r="AA84" s="7"/>
      <c r="AB84" s="7"/>
      <c r="AC84" s="7"/>
      <c r="AD84" s="7"/>
      <c r="AE84" s="7"/>
      <c r="AF84" s="7"/>
      <c r="AG84" s="6"/>
    </row>
    <row r="85" spans="1:33" x14ac:dyDescent="0.2">
      <c r="A85" s="24">
        <v>22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7"/>
      <c r="M85" s="10"/>
      <c r="N85" s="10"/>
      <c r="O85" s="10"/>
      <c r="P85" s="10"/>
      <c r="Q85" s="10"/>
      <c r="R85" s="10"/>
      <c r="S85" s="10"/>
      <c r="U85" s="6"/>
      <c r="V85" s="6"/>
      <c r="W85" s="6"/>
      <c r="X85" s="6"/>
      <c r="Y85" s="7"/>
      <c r="Z85" s="7"/>
      <c r="AA85" s="7"/>
      <c r="AB85" s="7"/>
      <c r="AC85" s="7"/>
      <c r="AD85" s="7"/>
      <c r="AE85" s="7"/>
      <c r="AF85" s="7"/>
      <c r="AG85" s="6"/>
    </row>
    <row r="86" spans="1:33" x14ac:dyDescent="0.2">
      <c r="A86" s="24">
        <v>23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7"/>
      <c r="M86" s="10"/>
      <c r="N86" s="10"/>
      <c r="O86" s="10"/>
      <c r="P86" s="10"/>
      <c r="Q86" s="10"/>
      <c r="R86" s="10"/>
      <c r="S86" s="10"/>
      <c r="U86" s="6"/>
      <c r="V86" s="6"/>
      <c r="W86" s="6"/>
      <c r="X86" s="6"/>
      <c r="Y86" s="7"/>
      <c r="Z86" s="7"/>
      <c r="AA86" s="7"/>
      <c r="AB86" s="7"/>
      <c r="AC86" s="7"/>
      <c r="AD86" s="7"/>
      <c r="AE86" s="7"/>
      <c r="AF86" s="7"/>
      <c r="AG86" s="6"/>
    </row>
    <row r="87" spans="1:33" x14ac:dyDescent="0.2">
      <c r="A87" s="24">
        <v>24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7"/>
      <c r="M87" s="10"/>
      <c r="N87" s="10"/>
      <c r="O87" s="10"/>
      <c r="P87" s="10"/>
      <c r="Q87" s="10"/>
      <c r="R87" s="10"/>
      <c r="S87" s="10"/>
      <c r="U87" s="6"/>
      <c r="V87" s="6"/>
      <c r="W87" s="6"/>
      <c r="X87" s="6"/>
      <c r="Y87" s="7"/>
      <c r="Z87" s="7"/>
      <c r="AA87" s="7"/>
      <c r="AB87" s="7"/>
      <c r="AC87" s="7"/>
      <c r="AD87" s="7"/>
      <c r="AE87" s="7"/>
      <c r="AF87" s="7"/>
      <c r="AG87" s="6"/>
    </row>
    <row r="88" spans="1:33" x14ac:dyDescent="0.2">
      <c r="A88" s="24">
        <v>25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7"/>
      <c r="M88" s="10"/>
      <c r="N88" s="10"/>
      <c r="O88" s="10"/>
      <c r="P88" s="10"/>
      <c r="Q88" s="10"/>
      <c r="R88" s="10"/>
      <c r="S88" s="10"/>
      <c r="U88" s="6"/>
      <c r="V88" s="6"/>
      <c r="W88" s="6"/>
      <c r="X88" s="6"/>
      <c r="Y88" s="7"/>
      <c r="Z88" s="7"/>
      <c r="AA88" s="7"/>
      <c r="AB88" s="7"/>
      <c r="AC88" s="7"/>
      <c r="AD88" s="7"/>
      <c r="AE88" s="7"/>
      <c r="AF88" s="7"/>
      <c r="AG88" s="6"/>
    </row>
    <row r="89" spans="1:33" x14ac:dyDescent="0.2">
      <c r="A89" s="24">
        <v>26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7"/>
      <c r="M89" s="10"/>
      <c r="N89" s="10"/>
      <c r="O89" s="10"/>
      <c r="P89" s="10"/>
      <c r="Q89" s="10"/>
      <c r="R89" s="10"/>
      <c r="S89" s="10"/>
      <c r="U89" s="6"/>
      <c r="V89" s="6"/>
      <c r="W89" s="6"/>
      <c r="X89" s="6"/>
      <c r="Y89" s="7"/>
      <c r="Z89" s="7"/>
      <c r="AA89" s="7"/>
      <c r="AB89" s="7"/>
      <c r="AC89" s="7"/>
      <c r="AD89" s="7"/>
      <c r="AE89" s="7"/>
      <c r="AF89" s="7"/>
      <c r="AG89" s="6"/>
    </row>
    <row r="90" spans="1:33" x14ac:dyDescent="0.2">
      <c r="A90" s="24">
        <v>27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7"/>
      <c r="M90" s="10"/>
      <c r="N90" s="10"/>
      <c r="O90" s="10"/>
      <c r="P90" s="10"/>
      <c r="Q90" s="10"/>
      <c r="R90" s="10"/>
      <c r="S90" s="10"/>
      <c r="U90" s="6"/>
      <c r="V90" s="6"/>
      <c r="W90" s="6"/>
      <c r="X90" s="6"/>
      <c r="Y90" s="7"/>
      <c r="Z90" s="7"/>
      <c r="AA90" s="7"/>
      <c r="AB90" s="7"/>
      <c r="AC90" s="7"/>
      <c r="AD90" s="7"/>
      <c r="AE90" s="7"/>
      <c r="AF90" s="7"/>
      <c r="AG90" s="6"/>
    </row>
    <row r="91" spans="1:33" x14ac:dyDescent="0.2">
      <c r="A91" s="24">
        <v>28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7"/>
      <c r="M91" s="10"/>
      <c r="N91" s="10"/>
      <c r="O91" s="10"/>
      <c r="P91" s="10"/>
      <c r="Q91" s="10"/>
      <c r="R91" s="10"/>
      <c r="S91" s="10"/>
      <c r="U91" s="6"/>
      <c r="V91" s="6"/>
      <c r="W91" s="6"/>
      <c r="X91" s="6"/>
      <c r="Y91" s="7"/>
      <c r="Z91" s="7"/>
      <c r="AA91" s="7"/>
      <c r="AB91" s="7"/>
      <c r="AC91" s="7"/>
      <c r="AD91" s="7"/>
      <c r="AE91" s="7"/>
      <c r="AF91" s="7"/>
      <c r="AG91" s="6"/>
    </row>
    <row r="92" spans="1:33" x14ac:dyDescent="0.2">
      <c r="A92" s="24">
        <v>29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7"/>
      <c r="M92" s="10"/>
      <c r="N92" s="10"/>
      <c r="O92" s="10"/>
      <c r="P92" s="10"/>
      <c r="Q92" s="10"/>
      <c r="R92" s="10"/>
      <c r="S92" s="10"/>
      <c r="U92" s="6"/>
      <c r="V92" s="6"/>
      <c r="W92" s="6"/>
      <c r="X92" s="6"/>
      <c r="Y92" s="7"/>
      <c r="Z92" s="7"/>
      <c r="AA92" s="7"/>
      <c r="AB92" s="7"/>
      <c r="AC92" s="7"/>
      <c r="AD92" s="7"/>
      <c r="AE92" s="7"/>
      <c r="AF92" s="7"/>
      <c r="AG92" s="6"/>
    </row>
    <row r="93" spans="1:33" x14ac:dyDescent="0.2">
      <c r="A93" s="24">
        <v>30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7"/>
      <c r="M93" s="10"/>
      <c r="N93" s="10"/>
      <c r="O93" s="10"/>
      <c r="P93" s="10"/>
      <c r="Q93" s="10"/>
      <c r="R93" s="10"/>
      <c r="S93" s="10"/>
      <c r="U93" s="6"/>
      <c r="V93" s="6"/>
      <c r="W93" s="6"/>
      <c r="X93" s="6"/>
      <c r="Y93" s="7"/>
      <c r="Z93" s="7"/>
      <c r="AA93" s="7"/>
      <c r="AB93" s="7"/>
      <c r="AC93" s="7"/>
      <c r="AD93" s="7"/>
      <c r="AE93" s="7"/>
      <c r="AF93" s="7"/>
      <c r="AG93" s="6"/>
    </row>
    <row r="94" spans="1:33" x14ac:dyDescent="0.2">
      <c r="A94" s="24">
        <v>31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7"/>
      <c r="M94" s="10"/>
      <c r="N94" s="10"/>
      <c r="O94" s="10"/>
      <c r="P94" s="10"/>
      <c r="Q94" s="10"/>
      <c r="R94" s="10"/>
      <c r="S94" s="10"/>
      <c r="U94" s="6"/>
      <c r="V94" s="6"/>
      <c r="W94" s="6"/>
      <c r="X94" s="6"/>
      <c r="Y94" s="7"/>
      <c r="Z94" s="7"/>
      <c r="AA94" s="7"/>
      <c r="AB94" s="7"/>
      <c r="AC94" s="7"/>
      <c r="AD94" s="7"/>
      <c r="AE94" s="7"/>
      <c r="AF94" s="7"/>
      <c r="AG94" s="6"/>
    </row>
    <row r="95" spans="1:33" x14ac:dyDescent="0.2">
      <c r="A95" s="24">
        <v>32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7"/>
      <c r="M95" s="10"/>
      <c r="N95" s="10"/>
      <c r="O95" s="10"/>
      <c r="P95" s="10"/>
      <c r="Q95" s="10"/>
      <c r="R95" s="10"/>
      <c r="S95" s="10"/>
      <c r="U95" s="6"/>
      <c r="V95" s="6"/>
      <c r="W95" s="6"/>
      <c r="X95" s="6"/>
      <c r="Y95" s="7"/>
      <c r="Z95" s="7"/>
      <c r="AA95" s="7"/>
      <c r="AB95" s="7"/>
      <c r="AC95" s="7"/>
      <c r="AD95" s="7"/>
      <c r="AE95" s="7"/>
      <c r="AF95" s="7"/>
      <c r="AG95" s="6"/>
    </row>
    <row r="96" spans="1:33" x14ac:dyDescent="0.2">
      <c r="A96" s="24">
        <v>33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7"/>
      <c r="M96" s="10"/>
      <c r="N96" s="10"/>
      <c r="O96" s="10"/>
      <c r="P96" s="10"/>
      <c r="Q96" s="10"/>
      <c r="R96" s="10"/>
      <c r="S96" s="10"/>
      <c r="U96" s="6"/>
      <c r="V96" s="6"/>
      <c r="W96" s="6"/>
      <c r="X96" s="6"/>
      <c r="Y96" s="7"/>
      <c r="Z96" s="7"/>
      <c r="AA96" s="7"/>
      <c r="AB96" s="7"/>
      <c r="AC96" s="7"/>
      <c r="AD96" s="7"/>
      <c r="AE96" s="7"/>
      <c r="AF96" s="7"/>
      <c r="AG96" s="6"/>
    </row>
    <row r="97" spans="1:33" x14ac:dyDescent="0.2">
      <c r="A97" s="24">
        <v>34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7"/>
      <c r="M97" s="10"/>
      <c r="N97" s="10"/>
      <c r="O97" s="10"/>
      <c r="P97" s="10"/>
      <c r="Q97" s="10"/>
      <c r="R97" s="10"/>
      <c r="S97" s="10"/>
      <c r="U97" s="6"/>
      <c r="V97" s="6"/>
      <c r="W97" s="6"/>
      <c r="X97" s="6"/>
      <c r="Y97" s="7"/>
      <c r="Z97" s="7"/>
      <c r="AA97" s="7"/>
      <c r="AB97" s="7"/>
      <c r="AC97" s="7"/>
      <c r="AD97" s="7"/>
      <c r="AE97" s="7"/>
      <c r="AF97" s="7"/>
      <c r="AG97" s="6"/>
    </row>
    <row r="98" spans="1:33" ht="13.5" customHeight="1" x14ac:dyDescent="0.2">
      <c r="A98" s="24">
        <v>35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41"/>
      <c r="M98" s="42"/>
      <c r="N98" s="42"/>
      <c r="O98" s="42"/>
      <c r="P98" s="42"/>
      <c r="Q98" s="42"/>
      <c r="R98" s="42"/>
      <c r="S98" s="42"/>
      <c r="U98" s="6"/>
      <c r="V98" s="6"/>
      <c r="W98" s="6"/>
      <c r="X98" s="6"/>
      <c r="Y98" s="7"/>
      <c r="Z98" s="7"/>
      <c r="AA98" s="7"/>
      <c r="AB98" s="7"/>
      <c r="AC98" s="7"/>
      <c r="AD98" s="7"/>
      <c r="AE98" s="7"/>
      <c r="AF98" s="7"/>
      <c r="AG98" s="6"/>
    </row>
    <row r="99" spans="1:33" x14ac:dyDescent="0.2">
      <c r="A99" s="24">
        <v>36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43"/>
      <c r="M99" s="42"/>
      <c r="N99" s="42"/>
      <c r="O99" s="42"/>
      <c r="P99" s="42"/>
      <c r="Q99" s="42"/>
      <c r="R99" s="42"/>
      <c r="S99" s="42"/>
      <c r="U99" s="6"/>
      <c r="V99" s="6"/>
      <c r="W99" s="6"/>
      <c r="X99" s="6"/>
      <c r="Y99" s="7"/>
      <c r="Z99" s="7"/>
      <c r="AA99" s="7"/>
      <c r="AB99" s="7"/>
      <c r="AC99" s="7"/>
      <c r="AD99" s="7"/>
      <c r="AE99" s="7"/>
      <c r="AF99" s="7"/>
      <c r="AG99" s="6"/>
    </row>
    <row r="100" spans="1:33" x14ac:dyDescent="0.2">
      <c r="A100" s="24">
        <v>37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43"/>
      <c r="M100" s="42"/>
      <c r="N100" s="42"/>
      <c r="O100" s="42"/>
      <c r="P100" s="42"/>
      <c r="Q100" s="42"/>
      <c r="R100" s="42"/>
      <c r="S100" s="42"/>
      <c r="U100" s="6"/>
      <c r="V100" s="6"/>
      <c r="W100" s="6"/>
      <c r="X100" s="6"/>
      <c r="Y100" s="7"/>
      <c r="Z100" s="7"/>
      <c r="AA100" s="7"/>
      <c r="AB100" s="7"/>
      <c r="AC100" s="7"/>
      <c r="AD100" s="7"/>
      <c r="AE100" s="7"/>
      <c r="AF100" s="7"/>
      <c r="AG100" s="6"/>
    </row>
    <row r="101" spans="1:33" x14ac:dyDescent="0.2">
      <c r="A101" s="24">
        <v>38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43"/>
      <c r="M101" s="42"/>
      <c r="N101" s="42"/>
      <c r="O101" s="42"/>
      <c r="P101" s="42"/>
      <c r="Q101" s="42"/>
      <c r="R101" s="42"/>
      <c r="S101" s="42"/>
      <c r="U101" s="6"/>
      <c r="V101" s="6"/>
      <c r="W101" s="6"/>
      <c r="X101" s="6"/>
      <c r="Y101" s="7"/>
      <c r="Z101" s="7"/>
      <c r="AA101" s="7"/>
      <c r="AB101" s="7"/>
      <c r="AC101" s="7"/>
      <c r="AD101" s="7"/>
      <c r="AE101" s="7"/>
      <c r="AF101" s="7"/>
      <c r="AG101" s="6"/>
    </row>
    <row r="102" spans="1:33" x14ac:dyDescent="0.2">
      <c r="A102" s="24">
        <v>39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42" t="s">
        <v>29</v>
      </c>
      <c r="M102" s="143"/>
      <c r="N102" s="143"/>
      <c r="O102" s="143"/>
      <c r="P102" s="143"/>
      <c r="Q102" s="143"/>
      <c r="R102" s="143"/>
      <c r="S102" s="143"/>
      <c r="U102" s="6"/>
      <c r="V102" s="6"/>
      <c r="W102" s="6"/>
      <c r="X102" s="6"/>
      <c r="Y102" s="7"/>
      <c r="Z102" s="7"/>
      <c r="AA102" s="7"/>
      <c r="AB102" s="7"/>
      <c r="AC102" s="7"/>
      <c r="AD102" s="7"/>
      <c r="AE102" s="7"/>
      <c r="AF102" s="7"/>
      <c r="AG102" s="6"/>
    </row>
    <row r="103" spans="1:33" x14ac:dyDescent="0.2">
      <c r="A103" s="24">
        <v>40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44"/>
      <c r="M103" s="143"/>
      <c r="N103" s="143"/>
      <c r="O103" s="143"/>
      <c r="P103" s="143"/>
      <c r="Q103" s="143"/>
      <c r="R103" s="143"/>
      <c r="S103" s="143"/>
      <c r="U103" s="6"/>
      <c r="V103" s="6"/>
      <c r="W103" s="6"/>
      <c r="X103" s="6"/>
      <c r="Y103" s="7"/>
      <c r="Z103" s="7"/>
      <c r="AA103" s="7"/>
      <c r="AB103" s="7"/>
      <c r="AC103" s="7"/>
      <c r="AD103" s="7"/>
      <c r="AE103" s="7"/>
      <c r="AF103" s="7"/>
      <c r="AG103" s="6"/>
    </row>
    <row r="104" spans="1:33" x14ac:dyDescent="0.2">
      <c r="A104" s="24">
        <v>41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44"/>
      <c r="M104" s="143"/>
      <c r="N104" s="143"/>
      <c r="O104" s="143"/>
      <c r="P104" s="143"/>
      <c r="Q104" s="143"/>
      <c r="R104" s="143"/>
      <c r="S104" s="143"/>
      <c r="U104" s="6"/>
      <c r="V104" s="6"/>
      <c r="W104" s="6"/>
      <c r="X104" s="6"/>
      <c r="Y104" s="7"/>
      <c r="Z104" s="7"/>
      <c r="AA104" s="7"/>
      <c r="AB104" s="7"/>
      <c r="AC104" s="7"/>
      <c r="AD104" s="7"/>
      <c r="AE104" s="7"/>
      <c r="AF104" s="7"/>
      <c r="AG104" s="6"/>
    </row>
    <row r="105" spans="1:33" x14ac:dyDescent="0.2">
      <c r="A105" s="24">
        <v>42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44"/>
      <c r="M105" s="143"/>
      <c r="N105" s="143"/>
      <c r="O105" s="143"/>
      <c r="P105" s="143"/>
      <c r="Q105" s="143"/>
      <c r="R105" s="143"/>
      <c r="S105" s="143"/>
      <c r="U105" s="6"/>
      <c r="V105" s="6"/>
      <c r="W105" s="6"/>
      <c r="X105" s="6"/>
      <c r="Y105" s="7"/>
      <c r="Z105" s="7"/>
      <c r="AA105" s="7"/>
      <c r="AB105" s="7"/>
      <c r="AC105" s="7"/>
      <c r="AD105" s="7"/>
      <c r="AE105" s="7"/>
      <c r="AF105" s="7"/>
      <c r="AG105" s="6"/>
    </row>
    <row r="106" spans="1:33" x14ac:dyDescent="0.2">
      <c r="A106" s="24">
        <v>43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44"/>
      <c r="M106" s="143"/>
      <c r="N106" s="143"/>
      <c r="O106" s="143"/>
      <c r="P106" s="143"/>
      <c r="Q106" s="143"/>
      <c r="R106" s="143"/>
      <c r="S106" s="143"/>
      <c r="U106" s="6"/>
      <c r="V106" s="6"/>
      <c r="W106" s="6"/>
      <c r="X106" s="6"/>
      <c r="Y106" s="7"/>
      <c r="Z106" s="7"/>
      <c r="AA106" s="7"/>
      <c r="AB106" s="7"/>
      <c r="AC106" s="7"/>
      <c r="AD106" s="7"/>
      <c r="AE106" s="7"/>
      <c r="AF106" s="7"/>
      <c r="AG106" s="6"/>
    </row>
    <row r="107" spans="1:33" x14ac:dyDescent="0.2">
      <c r="A107" s="24">
        <v>44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43"/>
      <c r="M107" s="42"/>
      <c r="N107" s="42"/>
      <c r="O107" s="42"/>
      <c r="P107" s="42"/>
      <c r="Q107" s="42"/>
      <c r="R107" s="42"/>
      <c r="S107" s="42"/>
      <c r="U107" s="6"/>
      <c r="V107" s="6"/>
      <c r="W107" s="6"/>
      <c r="X107" s="6"/>
      <c r="Y107" s="7"/>
      <c r="Z107" s="7"/>
      <c r="AA107" s="7"/>
      <c r="AB107" s="7"/>
      <c r="AC107" s="7"/>
      <c r="AD107" s="7"/>
      <c r="AE107" s="7"/>
      <c r="AF107" s="7"/>
      <c r="AG107" s="6"/>
    </row>
    <row r="108" spans="1:33" x14ac:dyDescent="0.2">
      <c r="A108" s="24">
        <v>45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43"/>
      <c r="M108" s="42"/>
      <c r="N108" s="42"/>
      <c r="O108" s="42"/>
      <c r="P108" s="42"/>
      <c r="Q108" s="42"/>
      <c r="R108" s="42"/>
      <c r="S108" s="42"/>
      <c r="U108" s="6"/>
      <c r="V108" s="6"/>
      <c r="W108" s="6"/>
      <c r="X108" s="6"/>
      <c r="Y108" s="7"/>
      <c r="Z108" s="7"/>
      <c r="AA108" s="7"/>
      <c r="AB108" s="7"/>
      <c r="AC108" s="7"/>
      <c r="AD108" s="7"/>
      <c r="AE108" s="7"/>
      <c r="AF108" s="7"/>
      <c r="AG108" s="6"/>
    </row>
    <row r="109" spans="1:33" x14ac:dyDescent="0.2">
      <c r="A109" s="24">
        <v>46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43"/>
      <c r="M109" s="42"/>
      <c r="N109" s="42"/>
      <c r="O109" s="42"/>
      <c r="P109" s="42"/>
      <c r="Q109" s="42"/>
      <c r="R109" s="42"/>
      <c r="S109" s="42"/>
      <c r="U109" s="6"/>
      <c r="V109" s="6"/>
      <c r="W109" s="6"/>
      <c r="X109" s="6"/>
      <c r="Y109" s="7"/>
      <c r="Z109" s="7"/>
      <c r="AA109" s="7"/>
      <c r="AB109" s="7"/>
      <c r="AC109" s="7"/>
      <c r="AD109" s="7"/>
      <c r="AE109" s="7"/>
      <c r="AF109" s="7"/>
      <c r="AG109" s="6"/>
    </row>
    <row r="110" spans="1:33" x14ac:dyDescent="0.2">
      <c r="A110" s="24">
        <v>47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43"/>
      <c r="M110" s="42"/>
      <c r="N110" s="42"/>
      <c r="O110" s="42"/>
      <c r="P110" s="42"/>
      <c r="Q110" s="42"/>
      <c r="R110" s="42"/>
      <c r="S110" s="42"/>
      <c r="U110" s="6"/>
      <c r="V110" s="6"/>
      <c r="W110" s="6"/>
      <c r="X110" s="6"/>
      <c r="Y110" s="7"/>
      <c r="Z110" s="7"/>
      <c r="AA110" s="7"/>
      <c r="AB110" s="7"/>
      <c r="AC110" s="7"/>
      <c r="AD110" s="7"/>
      <c r="AE110" s="7"/>
      <c r="AF110" s="7"/>
      <c r="AG110" s="6"/>
    </row>
    <row r="111" spans="1:33" x14ac:dyDescent="0.2">
      <c r="A111" s="24">
        <v>48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7"/>
      <c r="M111" s="10"/>
      <c r="N111" s="10"/>
      <c r="O111" s="10"/>
      <c r="P111" s="10"/>
      <c r="Q111" s="10"/>
      <c r="R111" s="10"/>
      <c r="S111" s="10"/>
      <c r="U111" s="6"/>
      <c r="V111" s="6"/>
      <c r="W111" s="6"/>
      <c r="X111" s="6"/>
      <c r="Y111" s="7"/>
      <c r="Z111" s="7"/>
      <c r="AA111" s="7"/>
      <c r="AB111" s="7"/>
      <c r="AC111" s="7"/>
      <c r="AD111" s="7"/>
      <c r="AE111" s="7"/>
      <c r="AF111" s="7"/>
      <c r="AG111" s="6"/>
    </row>
    <row r="112" spans="1:33" x14ac:dyDescent="0.2">
      <c r="A112" s="24">
        <v>49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7"/>
      <c r="M112" s="10"/>
      <c r="N112" s="10"/>
      <c r="O112" s="10"/>
      <c r="P112" s="10"/>
      <c r="Q112" s="10"/>
      <c r="R112" s="10"/>
      <c r="S112" s="10"/>
      <c r="U112" s="6"/>
      <c r="V112" s="6"/>
      <c r="W112" s="6"/>
      <c r="X112" s="6"/>
      <c r="Y112" s="7"/>
      <c r="Z112" s="7"/>
      <c r="AA112" s="7"/>
      <c r="AB112" s="7"/>
      <c r="AC112" s="7"/>
      <c r="AD112" s="7"/>
      <c r="AE112" s="7"/>
      <c r="AF112" s="7"/>
      <c r="AG112" s="6"/>
    </row>
    <row r="113" spans="1:33" ht="13.5" thickBot="1" x14ac:dyDescent="0.25">
      <c r="A113" s="25">
        <v>50</v>
      </c>
      <c r="B113" s="26"/>
      <c r="C113" s="27"/>
      <c r="D113" s="27"/>
      <c r="E113" s="27"/>
      <c r="F113" s="27"/>
      <c r="G113" s="27"/>
      <c r="H113" s="27"/>
      <c r="I113" s="27"/>
      <c r="J113" s="27"/>
      <c r="K113" s="28"/>
      <c r="L113" s="17"/>
      <c r="M113" s="10"/>
      <c r="N113" s="10"/>
      <c r="O113" s="10"/>
      <c r="P113" s="10"/>
      <c r="Q113" s="10"/>
      <c r="R113" s="10"/>
      <c r="S113" s="10"/>
      <c r="U113" s="6"/>
      <c r="V113" s="6"/>
      <c r="W113" s="6"/>
      <c r="X113" s="6"/>
      <c r="Y113" s="7"/>
      <c r="Z113" s="7"/>
      <c r="AA113" s="7"/>
      <c r="AB113" s="7"/>
      <c r="AC113" s="7"/>
      <c r="AD113" s="7"/>
      <c r="AE113" s="7"/>
      <c r="AF113" s="7"/>
      <c r="AG113" s="6"/>
    </row>
    <row r="114" spans="1:33" x14ac:dyDescent="0.2">
      <c r="A114" s="29" t="s">
        <v>7</v>
      </c>
      <c r="B114" s="20">
        <f t="shared" ref="B114:H114" si="18">IF(B115&gt;0,AVERAGE(B64:B113),"")</f>
        <v>100</v>
      </c>
      <c r="C114" s="20">
        <f t="shared" si="18"/>
        <v>99.802621443886494</v>
      </c>
      <c r="D114" s="20">
        <f t="shared" si="18"/>
        <v>100.26003495008008</v>
      </c>
      <c r="E114" s="20">
        <f t="shared" si="18"/>
        <v>99.961382680412214</v>
      </c>
      <c r="F114" s="20">
        <f t="shared" si="18"/>
        <v>100.02206104956743</v>
      </c>
      <c r="G114" s="20">
        <f t="shared" si="18"/>
        <v>99.73591305443081</v>
      </c>
      <c r="H114" s="20">
        <f t="shared" si="18"/>
        <v>99.885650495080611</v>
      </c>
      <c r="I114" s="20">
        <f>IF(I115&gt;0,AVERAGE(I64:I113),"")</f>
        <v>99.57668170689567</v>
      </c>
      <c r="J114" s="20">
        <f>IF(J115&gt;0,AVERAGE(J64:J113),"")</f>
        <v>99.540080684377713</v>
      </c>
      <c r="K114" s="20">
        <f>IF(K115&gt;0,AVERAGE(K64:K113),"")</f>
        <v>101.62961752061578</v>
      </c>
      <c r="L114" s="17"/>
      <c r="M114" s="10"/>
      <c r="N114" s="10"/>
      <c r="O114" s="10"/>
      <c r="P114" s="10"/>
      <c r="Q114" s="10"/>
      <c r="R114" s="10"/>
      <c r="S114" s="10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x14ac:dyDescent="0.2">
      <c r="A115" s="30" t="s">
        <v>8</v>
      </c>
      <c r="B115" s="20">
        <f>COUNT(B64:B113)</f>
        <v>12</v>
      </c>
      <c r="C115" s="20">
        <f t="shared" ref="C115:K115" si="19">COUNT(C64:C113)</f>
        <v>12</v>
      </c>
      <c r="D115" s="20">
        <f t="shared" si="19"/>
        <v>12</v>
      </c>
      <c r="E115" s="20">
        <f t="shared" si="19"/>
        <v>12</v>
      </c>
      <c r="F115" s="20">
        <f t="shared" si="19"/>
        <v>12</v>
      </c>
      <c r="G115" s="20">
        <f t="shared" si="19"/>
        <v>12</v>
      </c>
      <c r="H115" s="20">
        <f t="shared" si="19"/>
        <v>12</v>
      </c>
      <c r="I115" s="20">
        <f t="shared" si="19"/>
        <v>12</v>
      </c>
      <c r="J115" s="20">
        <f t="shared" ref="J115" si="20">COUNT(J64:J113)</f>
        <v>12</v>
      </c>
      <c r="K115" s="20">
        <f t="shared" si="19"/>
        <v>11</v>
      </c>
      <c r="L115" s="17"/>
      <c r="M115" s="10"/>
      <c r="N115" s="10"/>
      <c r="O115" s="10"/>
      <c r="P115" s="10"/>
      <c r="Q115" s="10"/>
      <c r="R115" s="10"/>
      <c r="S115" s="10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x14ac:dyDescent="0.2">
      <c r="A116" s="30" t="s">
        <v>9</v>
      </c>
      <c r="B116" s="20">
        <f>IF(B115&gt;0,STDEV(B64:B113),"")</f>
        <v>0</v>
      </c>
      <c r="C116" s="20">
        <f t="shared" ref="C116:H116" si="21">IF(C115&gt;0,STDEV(C64:C113),"")</f>
        <v>1.0417520048443627</v>
      </c>
      <c r="D116" s="20">
        <f t="shared" si="21"/>
        <v>1.311625877496376</v>
      </c>
      <c r="E116" s="20">
        <f t="shared" si="21"/>
        <v>1.5182248973896983</v>
      </c>
      <c r="F116" s="20">
        <f t="shared" si="21"/>
        <v>1.6121212937432323</v>
      </c>
      <c r="G116" s="20">
        <f t="shared" si="21"/>
        <v>1.7299848371175262</v>
      </c>
      <c r="H116" s="20">
        <f t="shared" si="21"/>
        <v>2.3551025984376004</v>
      </c>
      <c r="I116" s="20">
        <f>IF(I115&gt;0,STDEV(I64:I113),"")</f>
        <v>1.5168230461282426</v>
      </c>
      <c r="J116" s="20">
        <f>IF(J115&gt;0,STDEV(J64:J113),"")</f>
        <v>2.0112214917499807</v>
      </c>
      <c r="K116" s="20">
        <f>IF(K115&gt;0,STDEV(K64:K113),"")</f>
        <v>3.2455044598437013</v>
      </c>
      <c r="L116" s="17"/>
      <c r="M116" s="10"/>
      <c r="N116" s="10"/>
      <c r="O116" s="10"/>
      <c r="P116" s="10"/>
      <c r="Q116" s="10"/>
      <c r="R116" s="10"/>
      <c r="S116" s="10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x14ac:dyDescent="0.2">
      <c r="A117" s="30" t="s">
        <v>10</v>
      </c>
      <c r="B117" s="20">
        <f>IF(B115&gt;0,B116/SQRT(B115),"")</f>
        <v>0</v>
      </c>
      <c r="C117" s="20">
        <f t="shared" ref="C117:H117" si="22">IF(C115&gt;0,C116/SQRT(C115),"")</f>
        <v>0.30072790021286261</v>
      </c>
      <c r="D117" s="20">
        <f t="shared" si="22"/>
        <v>0.37863377672430593</v>
      </c>
      <c r="E117" s="20">
        <f t="shared" si="22"/>
        <v>0.43827377659916716</v>
      </c>
      <c r="F117" s="20">
        <f t="shared" si="22"/>
        <v>0.46537933145449151</v>
      </c>
      <c r="G117" s="20">
        <f t="shared" si="22"/>
        <v>0.49940360570188735</v>
      </c>
      <c r="H117" s="20">
        <f t="shared" si="22"/>
        <v>0.67985955958856792</v>
      </c>
      <c r="I117" s="20">
        <f>IF(I115&gt;0,I116/SQRT(I115),"")</f>
        <v>0.43786909699758453</v>
      </c>
      <c r="J117" s="20">
        <f>IF(J115&gt;0,J116/SQRT(J115),"")</f>
        <v>0.58058963483090609</v>
      </c>
      <c r="K117" s="20">
        <f>IF(K115&gt;0,K116/SQRT(K115),"")</f>
        <v>0.97855641352060285</v>
      </c>
      <c r="L117" s="17"/>
      <c r="M117" s="10"/>
      <c r="N117" s="10"/>
      <c r="O117" s="10"/>
      <c r="P117" s="10"/>
      <c r="Q117" s="10"/>
      <c r="R117" s="10"/>
      <c r="S117" s="10"/>
    </row>
    <row r="118" spans="1:33" x14ac:dyDescent="0.2">
      <c r="A118" s="30" t="s">
        <v>15</v>
      </c>
      <c r="B118" s="20">
        <f t="shared" ref="B118:K118" si="23">IF(B115&gt;2,TINV(0.1,B115-1),"")</f>
        <v>1.7958848187040437</v>
      </c>
      <c r="C118" s="20">
        <f t="shared" si="23"/>
        <v>1.7958848187040437</v>
      </c>
      <c r="D118" s="20">
        <f t="shared" si="23"/>
        <v>1.7958848187040437</v>
      </c>
      <c r="E118" s="20">
        <f t="shared" si="23"/>
        <v>1.7958848187040437</v>
      </c>
      <c r="F118" s="20">
        <f t="shared" si="23"/>
        <v>1.7958848187040437</v>
      </c>
      <c r="G118" s="20">
        <f t="shared" si="23"/>
        <v>1.7958848187040437</v>
      </c>
      <c r="H118" s="20">
        <f t="shared" si="23"/>
        <v>1.7958848187040437</v>
      </c>
      <c r="I118" s="20">
        <f t="shared" si="23"/>
        <v>1.7958848187040437</v>
      </c>
      <c r="J118" s="20">
        <f t="shared" ref="J118" si="24">IF(J115&gt;2,TINV(0.1,J115-1),"")</f>
        <v>1.7958848187040437</v>
      </c>
      <c r="K118" s="20">
        <f t="shared" si="23"/>
        <v>1.812461122811676</v>
      </c>
      <c r="L118" s="17"/>
      <c r="M118" s="10"/>
      <c r="N118" s="10"/>
      <c r="O118" s="10"/>
      <c r="P118" s="10"/>
      <c r="Q118" s="10"/>
      <c r="R118" s="10"/>
      <c r="S118" s="10"/>
    </row>
    <row r="119" spans="1:33" x14ac:dyDescent="0.2">
      <c r="A119" s="30" t="s">
        <v>14</v>
      </c>
      <c r="B119" s="20">
        <f>IF(B115&gt;2,B118*B117,"")</f>
        <v>0</v>
      </c>
      <c r="C119" s="20">
        <f t="shared" ref="C119:H119" si="25">IF(C115&gt;2,C118*C117,"")</f>
        <v>0.54007267055302455</v>
      </c>
      <c r="D119" s="20">
        <f t="shared" si="25"/>
        <v>0.67998265146775749</v>
      </c>
      <c r="E119" s="20">
        <f t="shared" si="25"/>
        <v>0.78708922183053187</v>
      </c>
      <c r="F119" s="20">
        <f t="shared" si="25"/>
        <v>0.8357676762977585</v>
      </c>
      <c r="G119" s="20">
        <f t="shared" si="25"/>
        <v>0.89687135388607975</v>
      </c>
      <c r="H119" s="20">
        <f t="shared" si="25"/>
        <v>1.2209494619159262</v>
      </c>
      <c r="I119" s="20">
        <f>IF(I115&gt;2,I118*I117,"")</f>
        <v>0.78636246387761044</v>
      </c>
      <c r="J119" s="20">
        <f>IF(J115&gt;2,J118*J117,"")</f>
        <v>1.0426721110897488</v>
      </c>
      <c r="K119" s="20">
        <f>IF(K115&gt;2,K118*K117,"")</f>
        <v>1.7735954559841187</v>
      </c>
      <c r="L119" s="17"/>
      <c r="M119" s="10"/>
      <c r="N119" s="10"/>
      <c r="O119" s="10"/>
      <c r="P119" s="10"/>
      <c r="Q119" s="10"/>
      <c r="R119" s="10"/>
      <c r="S119" s="10"/>
    </row>
    <row r="120" spans="1:33" x14ac:dyDescent="0.2">
      <c r="A120" s="30" t="s">
        <v>16</v>
      </c>
      <c r="B120" s="20">
        <f>IF(B115&gt;0,MIN(B64:B113),"")</f>
        <v>100</v>
      </c>
      <c r="C120" s="20">
        <f t="shared" ref="C120:K120" si="26">IF(C115&gt;0,MIN(C64:C113),"")</f>
        <v>98.319327731092429</v>
      </c>
      <c r="D120" s="20">
        <f t="shared" si="26"/>
        <v>97.435897435897431</v>
      </c>
      <c r="E120" s="20">
        <f t="shared" si="26"/>
        <v>96.153846153846146</v>
      </c>
      <c r="F120" s="20">
        <f t="shared" si="26"/>
        <v>97.435897435897431</v>
      </c>
      <c r="G120" s="20">
        <f t="shared" si="26"/>
        <v>96.153846153846146</v>
      </c>
      <c r="H120" s="20">
        <f t="shared" si="26"/>
        <v>96.794871794871796</v>
      </c>
      <c r="I120" s="20">
        <f t="shared" si="26"/>
        <v>96.794871794871796</v>
      </c>
      <c r="J120" s="20">
        <f t="shared" ref="J120" si="27">IF(J115&gt;0,MIN(J64:J113),"")</f>
        <v>95.774647887323965</v>
      </c>
      <c r="K120" s="20">
        <f t="shared" si="26"/>
        <v>97.183098591549282</v>
      </c>
      <c r="L120" s="17"/>
      <c r="M120" s="10"/>
      <c r="N120" s="10"/>
      <c r="O120" s="10"/>
      <c r="P120" s="10"/>
      <c r="Q120" s="10"/>
      <c r="R120" s="10"/>
      <c r="S120" s="10"/>
    </row>
    <row r="121" spans="1:33" ht="13.5" thickBot="1" x14ac:dyDescent="0.25">
      <c r="A121" s="30" t="s">
        <v>17</v>
      </c>
      <c r="B121" s="20">
        <f>IF(B115&gt;0,MAX(B64:B113),"")</f>
        <v>100</v>
      </c>
      <c r="C121" s="20">
        <f t="shared" ref="C121:K121" si="28">IF(C115&gt;0,MAX(C64:C113),"")</f>
        <v>101.44927536231884</v>
      </c>
      <c r="D121" s="20">
        <f t="shared" si="28"/>
        <v>102.03045685279186</v>
      </c>
      <c r="E121" s="20">
        <f t="shared" si="28"/>
        <v>102.11640211640211</v>
      </c>
      <c r="F121" s="20">
        <f t="shared" si="28"/>
        <v>102.17391304347827</v>
      </c>
      <c r="G121" s="20">
        <f t="shared" si="28"/>
        <v>101.96078431372548</v>
      </c>
      <c r="H121" s="20">
        <f t="shared" si="28"/>
        <v>105.42168674698796</v>
      </c>
      <c r="I121" s="20">
        <f t="shared" si="28"/>
        <v>102.11640211640211</v>
      </c>
      <c r="J121" s="20">
        <f t="shared" ref="J121" si="29">IF(J115&gt;0,MAX(J64:J113),"")</f>
        <v>102.64550264550265</v>
      </c>
      <c r="K121" s="31">
        <f t="shared" si="28"/>
        <v>107.45341614906832</v>
      </c>
      <c r="L121" s="17"/>
      <c r="M121" s="10"/>
      <c r="N121" s="10"/>
      <c r="O121" s="10"/>
      <c r="P121" s="10"/>
      <c r="Q121" s="10"/>
      <c r="R121" s="10"/>
      <c r="S121" s="10"/>
    </row>
    <row r="122" spans="1:33" x14ac:dyDescent="0.2">
      <c r="A122" s="29" t="s">
        <v>18</v>
      </c>
      <c r="B122" s="32">
        <f>100-B3</f>
        <v>96.276678230396953</v>
      </c>
      <c r="C122" s="32">
        <f>100-B3</f>
        <v>96.276678230396953</v>
      </c>
      <c r="D122" s="32">
        <f>100-B3</f>
        <v>96.276678230396953</v>
      </c>
      <c r="E122" s="32">
        <f>100-B3</f>
        <v>96.276678230396953</v>
      </c>
      <c r="F122" s="32">
        <f>100-B3</f>
        <v>96.276678230396953</v>
      </c>
      <c r="G122" s="32">
        <f>100-B3</f>
        <v>96.276678230396953</v>
      </c>
      <c r="H122" s="32">
        <f>100-B3</f>
        <v>96.276678230396953</v>
      </c>
      <c r="I122" s="32">
        <f>100-B3</f>
        <v>96.276678230396953</v>
      </c>
      <c r="J122" s="32">
        <f>100-B3</f>
        <v>96.276678230396953</v>
      </c>
      <c r="K122" s="32">
        <f>100-B3</f>
        <v>96.276678230396953</v>
      </c>
      <c r="L122" s="17"/>
      <c r="M122" s="10"/>
      <c r="N122" s="10"/>
      <c r="O122" s="10"/>
      <c r="P122" s="10"/>
      <c r="Q122" s="10"/>
      <c r="R122" s="10"/>
      <c r="S122" s="10"/>
    </row>
    <row r="123" spans="1:33" x14ac:dyDescent="0.2">
      <c r="A123" s="30" t="s">
        <v>19</v>
      </c>
      <c r="B123" s="18">
        <f>100+B3</f>
        <v>103.72332176960305</v>
      </c>
      <c r="C123" s="18">
        <f>100+B3</f>
        <v>103.72332176960305</v>
      </c>
      <c r="D123" s="18">
        <f>100+B3</f>
        <v>103.72332176960305</v>
      </c>
      <c r="E123" s="18">
        <f>100+B3</f>
        <v>103.72332176960305</v>
      </c>
      <c r="F123" s="18">
        <f>100+B3</f>
        <v>103.72332176960305</v>
      </c>
      <c r="G123" s="18">
        <f>100+B3</f>
        <v>103.72332176960305</v>
      </c>
      <c r="H123" s="18">
        <f>100+B3</f>
        <v>103.72332176960305</v>
      </c>
      <c r="I123" s="18">
        <f>100+B3</f>
        <v>103.72332176960305</v>
      </c>
      <c r="J123" s="18">
        <f>100+B3</f>
        <v>103.72332176960305</v>
      </c>
      <c r="K123" s="18">
        <f>100+B3</f>
        <v>103.72332176960305</v>
      </c>
      <c r="L123" s="17"/>
      <c r="M123" s="10"/>
      <c r="N123" s="10"/>
      <c r="O123" s="10"/>
      <c r="P123" s="10"/>
      <c r="Q123" s="10"/>
      <c r="R123" s="10"/>
      <c r="S123" s="10"/>
    </row>
    <row r="124" spans="1:33" x14ac:dyDescent="0.2">
      <c r="A124" s="30" t="s">
        <v>23</v>
      </c>
      <c r="B124" s="18">
        <f>100-E3</f>
        <v>92.388333333333335</v>
      </c>
      <c r="C124" s="18">
        <f>100-E3</f>
        <v>92.388333333333335</v>
      </c>
      <c r="D124" s="18">
        <f>100-E3</f>
        <v>92.388333333333335</v>
      </c>
      <c r="E124" s="18">
        <f>100-E3</f>
        <v>92.388333333333335</v>
      </c>
      <c r="F124" s="18">
        <f>100-E3</f>
        <v>92.388333333333335</v>
      </c>
      <c r="G124" s="18">
        <f>100-E3</f>
        <v>92.388333333333335</v>
      </c>
      <c r="H124" s="18">
        <f>100-E3</f>
        <v>92.388333333333335</v>
      </c>
      <c r="I124" s="18">
        <f>100-E3</f>
        <v>92.388333333333335</v>
      </c>
      <c r="J124" s="18">
        <f>100-E3</f>
        <v>92.388333333333335</v>
      </c>
      <c r="K124" s="33">
        <f>100-E3</f>
        <v>92.388333333333335</v>
      </c>
      <c r="L124" s="10"/>
      <c r="M124" s="10"/>
      <c r="N124" s="10"/>
      <c r="O124" s="10"/>
      <c r="P124" s="10"/>
      <c r="Q124" s="10"/>
      <c r="R124" s="10"/>
      <c r="S124" s="10"/>
    </row>
    <row r="125" spans="1:33" ht="13.5" thickBot="1" x14ac:dyDescent="0.25">
      <c r="A125" s="34" t="s">
        <v>24</v>
      </c>
      <c r="B125" s="35">
        <f>100+E3</f>
        <v>107.61166666666666</v>
      </c>
      <c r="C125" s="35">
        <f>100+E3</f>
        <v>107.61166666666666</v>
      </c>
      <c r="D125" s="35">
        <f>100+E3</f>
        <v>107.61166666666666</v>
      </c>
      <c r="E125" s="35">
        <f>100+E3</f>
        <v>107.61166666666666</v>
      </c>
      <c r="F125" s="35">
        <f>100+E3</f>
        <v>107.61166666666666</v>
      </c>
      <c r="G125" s="35">
        <f>100+E3</f>
        <v>107.61166666666666</v>
      </c>
      <c r="H125" s="35">
        <f>100+E3</f>
        <v>107.61166666666666</v>
      </c>
      <c r="I125" s="35">
        <f>100+E3</f>
        <v>107.61166666666666</v>
      </c>
      <c r="J125" s="35">
        <f>100+E3</f>
        <v>107.61166666666666</v>
      </c>
      <c r="K125" s="31">
        <f>100+E3</f>
        <v>107.61166666666666</v>
      </c>
      <c r="L125" s="11"/>
      <c r="M125" s="10"/>
      <c r="N125" s="10"/>
      <c r="O125" s="10"/>
      <c r="P125" s="10"/>
      <c r="Q125" s="10"/>
      <c r="R125" s="10"/>
      <c r="S125" s="10"/>
    </row>
    <row r="126" spans="1:33" x14ac:dyDescent="0.2">
      <c r="H126" s="2"/>
      <c r="I126" s="2"/>
      <c r="J126" s="2"/>
      <c r="K126" s="2"/>
      <c r="L126" s="2"/>
    </row>
    <row r="127" spans="1:33" x14ac:dyDescent="0.2">
      <c r="H127" s="2"/>
      <c r="I127" s="2"/>
      <c r="J127" s="2"/>
      <c r="K127" s="2"/>
      <c r="L127" s="2"/>
    </row>
    <row r="128" spans="1:33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64:K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workbookViewId="0">
      <selection activeCell="H16" sqref="H16"/>
    </sheetView>
  </sheetViews>
  <sheetFormatPr defaultColWidth="11.42578125" defaultRowHeight="12.75" x14ac:dyDescent="0.2"/>
  <cols>
    <col min="1" max="16384" width="11.42578125" style="45"/>
  </cols>
  <sheetData>
    <row r="2" spans="2:13" ht="13.5" thickBot="1" x14ac:dyDescent="0.25"/>
    <row r="3" spans="2:13" ht="34.5" x14ac:dyDescent="0.45">
      <c r="B3" s="67" t="s">
        <v>79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2:13" x14ac:dyDescent="0.2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2:13" x14ac:dyDescent="0.2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2:13" x14ac:dyDescent="0.2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2:13" x14ac:dyDescent="0.2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2:13" x14ac:dyDescent="0.2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2:13" x14ac:dyDescent="0.2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2:13" x14ac:dyDescent="0.2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2:13" x14ac:dyDescent="0.2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</row>
    <row r="12" spans="2:13" x14ac:dyDescent="0.2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</row>
    <row r="13" spans="2:13" ht="13.5" thickBot="1" x14ac:dyDescent="0.25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2:13" ht="45" thickBot="1" x14ac:dyDescent="0.6">
      <c r="B14" s="76"/>
    </row>
    <row r="15" spans="2:13" ht="44.25" x14ac:dyDescent="0.55000000000000004">
      <c r="B15" s="117" t="s">
        <v>80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2:13" x14ac:dyDescent="0.2">
      <c r="B16" s="12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21"/>
    </row>
    <row r="17" spans="2:13" x14ac:dyDescent="0.2">
      <c r="B17" s="122" t="s">
        <v>117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21"/>
    </row>
    <row r="18" spans="2:13" x14ac:dyDescent="0.2">
      <c r="B18" s="120" t="s">
        <v>81</v>
      </c>
      <c r="C18" s="71"/>
      <c r="D18" s="71" t="s">
        <v>118</v>
      </c>
      <c r="E18" s="71"/>
      <c r="F18" s="71"/>
      <c r="G18" s="71"/>
      <c r="H18" s="71"/>
      <c r="I18" s="71"/>
      <c r="J18" s="71"/>
      <c r="K18" s="71"/>
      <c r="L18" s="71"/>
      <c r="M18" s="121"/>
    </row>
    <row r="19" spans="2:13" x14ac:dyDescent="0.2">
      <c r="B19" s="12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21"/>
    </row>
    <row r="20" spans="2:13" x14ac:dyDescent="0.2">
      <c r="B20" s="12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21"/>
    </row>
    <row r="21" spans="2:13" x14ac:dyDescent="0.2">
      <c r="B21" s="127" t="s">
        <v>125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121"/>
    </row>
    <row r="22" spans="2:13" x14ac:dyDescent="0.2">
      <c r="B22" s="122" t="s">
        <v>126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21"/>
    </row>
    <row r="23" spans="2:13" x14ac:dyDescent="0.2">
      <c r="B23" s="122" t="s">
        <v>128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121"/>
    </row>
    <row r="24" spans="2:13" x14ac:dyDescent="0.2">
      <c r="B24" s="12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21"/>
    </row>
    <row r="25" spans="2:13" ht="13.5" thickBot="1" x14ac:dyDescent="0.25">
      <c r="B25" s="123" t="s">
        <v>81</v>
      </c>
      <c r="C25" s="124"/>
      <c r="D25" s="128" t="s">
        <v>127</v>
      </c>
      <c r="E25" s="124"/>
      <c r="F25" s="124"/>
      <c r="G25" s="124"/>
      <c r="H25" s="124"/>
      <c r="I25" s="124"/>
      <c r="J25" s="124"/>
      <c r="K25" s="124"/>
      <c r="L25" s="124"/>
      <c r="M25" s="1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cp:lastPrinted>2017-04-04T08:31:44Z</cp:lastPrinted>
  <dcterms:created xsi:type="dcterms:W3CDTF">2008-03-18T11:24:40Z</dcterms:created>
  <dcterms:modified xsi:type="dcterms:W3CDTF">2018-04-09T10:52:34Z</dcterms:modified>
</cp:coreProperties>
</file>